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2025-2026\IZVJEŠTAJ O IZVRŠENJU FINANCIJSKOG PLANA ZA 2025\"/>
    </mc:Choice>
  </mc:AlternateContent>
  <bookViews>
    <workbookView xWindow="0" yWindow="0" windowWidth="28800" windowHeight="14595" firstSheet="2" activeTab="6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OSEBNI DIO" sheetId="12" r:id="rId7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8" i="1"/>
  <c r="J8" i="1"/>
  <c r="K9" i="1"/>
  <c r="J9" i="1"/>
  <c r="G23" i="8" l="1"/>
  <c r="F23" i="8"/>
  <c r="K8" i="3" l="1"/>
  <c r="J8" i="3"/>
  <c r="K35" i="3"/>
  <c r="J35" i="3"/>
  <c r="I23" i="1"/>
  <c r="I14" i="1"/>
  <c r="K23" i="1" l="1"/>
  <c r="K22" i="1"/>
  <c r="J23" i="1"/>
  <c r="J22" i="1"/>
  <c r="H20" i="12" l="1"/>
  <c r="G20" i="12"/>
  <c r="K10" i="1"/>
  <c r="K13" i="1"/>
  <c r="J10" i="1"/>
  <c r="J12" i="1"/>
  <c r="J13" i="1"/>
  <c r="K41" i="3"/>
  <c r="K42" i="3"/>
  <c r="K43" i="3"/>
  <c r="K44" i="3"/>
  <c r="K45" i="3"/>
  <c r="K46" i="3"/>
  <c r="K47" i="3"/>
  <c r="K50" i="3"/>
  <c r="K51" i="3"/>
  <c r="K52" i="3"/>
  <c r="K53" i="3"/>
  <c r="K55" i="3"/>
  <c r="K56" i="3"/>
  <c r="K57" i="3"/>
  <c r="K58" i="3"/>
  <c r="K59" i="3"/>
  <c r="K61" i="3"/>
  <c r="K62" i="3"/>
  <c r="K63" i="3"/>
  <c r="K64" i="3"/>
  <c r="K65" i="3"/>
  <c r="K66" i="3"/>
  <c r="K67" i="3"/>
  <c r="K68" i="3"/>
  <c r="K69" i="3"/>
  <c r="K70" i="3"/>
  <c r="K71" i="3"/>
  <c r="K73" i="3"/>
  <c r="K74" i="3"/>
  <c r="K75" i="3"/>
  <c r="K76" i="3"/>
  <c r="K77" i="3"/>
  <c r="K78" i="3"/>
  <c r="K79" i="3"/>
  <c r="K80" i="3"/>
  <c r="K82" i="3"/>
  <c r="K83" i="3"/>
  <c r="K84" i="3"/>
  <c r="K85" i="3"/>
  <c r="K86" i="3"/>
  <c r="K87" i="3"/>
  <c r="K88" i="3"/>
  <c r="K89" i="3"/>
  <c r="K90" i="3"/>
  <c r="K93" i="3"/>
  <c r="K94" i="3"/>
  <c r="K95" i="3"/>
  <c r="K96" i="3"/>
  <c r="K97" i="3"/>
  <c r="K98" i="3"/>
  <c r="K99" i="3"/>
  <c r="K100" i="3"/>
  <c r="K12" i="3"/>
  <c r="K13" i="3"/>
  <c r="K14" i="3"/>
  <c r="K15" i="3"/>
  <c r="K16" i="3"/>
  <c r="K17" i="3"/>
  <c r="K18" i="3"/>
  <c r="K19" i="3"/>
  <c r="K20" i="3"/>
  <c r="K23" i="3"/>
  <c r="K24" i="3"/>
  <c r="K26" i="3"/>
  <c r="K27" i="3"/>
  <c r="K28" i="3"/>
  <c r="K30" i="3"/>
  <c r="K31" i="3"/>
  <c r="K32" i="3"/>
  <c r="K33" i="3"/>
  <c r="K34" i="3"/>
  <c r="K36" i="3"/>
  <c r="J12" i="3"/>
  <c r="J13" i="3"/>
  <c r="J14" i="3"/>
  <c r="J15" i="3"/>
  <c r="J16" i="3"/>
  <c r="J17" i="3"/>
  <c r="J18" i="3"/>
  <c r="J19" i="3"/>
  <c r="J20" i="3"/>
  <c r="J23" i="3"/>
  <c r="J24" i="3"/>
  <c r="J26" i="3"/>
  <c r="J27" i="3"/>
  <c r="J28" i="3"/>
  <c r="J30" i="3"/>
  <c r="J31" i="3"/>
  <c r="J32" i="3"/>
  <c r="J33" i="3"/>
  <c r="J34" i="3"/>
  <c r="J36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F51" i="12"/>
  <c r="E51" i="12"/>
  <c r="D51" i="12"/>
  <c r="F141" i="12"/>
  <c r="F150" i="12"/>
  <c r="F99" i="12"/>
  <c r="F98" i="12" s="1"/>
  <c r="F97" i="12" s="1"/>
  <c r="F129" i="12"/>
  <c r="F130" i="12"/>
  <c r="F113" i="12"/>
  <c r="F107" i="12" s="1"/>
  <c r="F76" i="12"/>
  <c r="F78" i="12"/>
  <c r="F87" i="12"/>
  <c r="F52" i="12"/>
  <c r="F54" i="12"/>
  <c r="F18" i="12"/>
  <c r="F17" i="12" s="1"/>
  <c r="F13" i="12" s="1"/>
  <c r="F23" i="12"/>
  <c r="F29" i="12"/>
  <c r="F41" i="12"/>
  <c r="E150" i="12"/>
  <c r="E147" i="12"/>
  <c r="E141" i="12" s="1"/>
  <c r="D139" i="12"/>
  <c r="D141" i="12"/>
  <c r="D150" i="12"/>
  <c r="E99" i="12"/>
  <c r="E113" i="12"/>
  <c r="E107" i="12" s="1"/>
  <c r="E130" i="12"/>
  <c r="E129" i="12" s="1"/>
  <c r="H133" i="12"/>
  <c r="G133" i="12"/>
  <c r="E76" i="12"/>
  <c r="E83" i="12"/>
  <c r="E78" i="12" s="1"/>
  <c r="E92" i="12"/>
  <c r="E57" i="12"/>
  <c r="E54" i="12" s="1"/>
  <c r="E61" i="12"/>
  <c r="E64" i="12"/>
  <c r="E69" i="12"/>
  <c r="E18" i="12"/>
  <c r="E23" i="12"/>
  <c r="E29" i="12"/>
  <c r="E41" i="12"/>
  <c r="E48" i="12"/>
  <c r="H32" i="12"/>
  <c r="H25" i="12"/>
  <c r="D99" i="12"/>
  <c r="D110" i="12"/>
  <c r="D113" i="12"/>
  <c r="D107" i="12" s="1"/>
  <c r="D98" i="12" s="1"/>
  <c r="D97" i="12" s="1"/>
  <c r="D119" i="12"/>
  <c r="H80" i="12"/>
  <c r="G80" i="12"/>
  <c r="H79" i="12"/>
  <c r="G79" i="12"/>
  <c r="D83" i="12"/>
  <c r="D87" i="12"/>
  <c r="D52" i="12"/>
  <c r="D69" i="12"/>
  <c r="D68" i="12" s="1"/>
  <c r="D57" i="12"/>
  <c r="D54" i="12" s="1"/>
  <c r="D18" i="12"/>
  <c r="D23" i="12"/>
  <c r="D29" i="12"/>
  <c r="D41" i="12"/>
  <c r="G32" i="12"/>
  <c r="G25" i="12"/>
  <c r="H152" i="12"/>
  <c r="G152" i="12"/>
  <c r="H153" i="12"/>
  <c r="G153" i="12"/>
  <c r="H151" i="12"/>
  <c r="G151" i="12"/>
  <c r="H150" i="12"/>
  <c r="G150" i="12"/>
  <c r="H148" i="12"/>
  <c r="G148" i="12"/>
  <c r="H143" i="12"/>
  <c r="G143" i="12"/>
  <c r="H142" i="12"/>
  <c r="G142" i="12"/>
  <c r="H135" i="12"/>
  <c r="G135" i="12"/>
  <c r="H134" i="12"/>
  <c r="G134" i="12"/>
  <c r="H132" i="12"/>
  <c r="G132" i="12"/>
  <c r="H117" i="12"/>
  <c r="G117" i="12"/>
  <c r="H116" i="12"/>
  <c r="G116" i="12"/>
  <c r="H109" i="12"/>
  <c r="G109" i="12"/>
  <c r="E98" i="12" l="1"/>
  <c r="E97" i="12" s="1"/>
  <c r="D78" i="12"/>
  <c r="E17" i="12"/>
  <c r="E13" i="12" s="1"/>
  <c r="D17" i="12"/>
  <c r="D13" i="12" s="1"/>
  <c r="H90" i="12"/>
  <c r="G90" i="12"/>
  <c r="H96" i="12"/>
  <c r="G96" i="12"/>
  <c r="H95" i="12"/>
  <c r="G95" i="12"/>
  <c r="H94" i="12"/>
  <c r="G94" i="12"/>
  <c r="H93" i="12"/>
  <c r="G93" i="12"/>
  <c r="H92" i="12"/>
  <c r="G92" i="12"/>
  <c r="H91" i="12"/>
  <c r="G91" i="12"/>
  <c r="H89" i="12"/>
  <c r="G89" i="12"/>
  <c r="H88" i="12"/>
  <c r="G88" i="12"/>
  <c r="H87" i="12"/>
  <c r="G87" i="12"/>
  <c r="H85" i="12"/>
  <c r="G85" i="12"/>
  <c r="H84" i="12"/>
  <c r="G84" i="12"/>
  <c r="H72" i="12"/>
  <c r="G72" i="12"/>
  <c r="H71" i="12"/>
  <c r="G71" i="12"/>
  <c r="H65" i="12"/>
  <c r="G65" i="12"/>
  <c r="H62" i="12"/>
  <c r="G62" i="12"/>
  <c r="H59" i="12"/>
  <c r="G59" i="12"/>
  <c r="H56" i="12"/>
  <c r="G56" i="12"/>
  <c r="H55" i="12"/>
  <c r="G55" i="12"/>
  <c r="H40" i="12"/>
  <c r="G40" i="12"/>
  <c r="H39" i="12"/>
  <c r="G39" i="12"/>
  <c r="H34" i="12"/>
  <c r="G34" i="12"/>
  <c r="H31" i="12" l="1"/>
  <c r="G31" i="12"/>
  <c r="G7" i="11"/>
  <c r="G8" i="11"/>
  <c r="G6" i="11"/>
  <c r="F7" i="11"/>
  <c r="F8" i="11"/>
  <c r="F6" i="11"/>
  <c r="E25" i="8"/>
  <c r="D25" i="8"/>
  <c r="E7" i="8"/>
  <c r="D6" i="8"/>
  <c r="D18" i="8"/>
  <c r="D7" i="8"/>
  <c r="C25" i="8"/>
  <c r="C7" i="8"/>
  <c r="I39" i="3"/>
  <c r="I22" i="3"/>
  <c r="I11" i="3"/>
  <c r="H60" i="3"/>
  <c r="K60" i="3" s="1"/>
  <c r="H54" i="3"/>
  <c r="H72" i="3"/>
  <c r="K72" i="3" s="1"/>
  <c r="H92" i="3"/>
  <c r="K92" i="3" s="1"/>
  <c r="H81" i="3"/>
  <c r="K81" i="3" s="1"/>
  <c r="H49" i="3"/>
  <c r="K49" i="3" s="1"/>
  <c r="H40" i="3"/>
  <c r="K40" i="3" s="1"/>
  <c r="H25" i="3"/>
  <c r="H22" i="3"/>
  <c r="H11" i="3"/>
  <c r="H10" i="3" s="1"/>
  <c r="G40" i="3"/>
  <c r="G29" i="3"/>
  <c r="G25" i="3"/>
  <c r="G22" i="3"/>
  <c r="G21" i="3" s="1"/>
  <c r="G11" i="3"/>
  <c r="G10" i="3" s="1"/>
  <c r="I38" i="3" l="1"/>
  <c r="J39" i="3"/>
  <c r="J10" i="3"/>
  <c r="K10" i="3"/>
  <c r="G39" i="3"/>
  <c r="G38" i="3" s="1"/>
  <c r="J40" i="3"/>
  <c r="H91" i="3"/>
  <c r="K91" i="3" s="1"/>
  <c r="K11" i="3"/>
  <c r="J11" i="3"/>
  <c r="J29" i="3"/>
  <c r="K29" i="3"/>
  <c r="H9" i="3"/>
  <c r="H8" i="3" s="1"/>
  <c r="J22" i="3"/>
  <c r="K22" i="3"/>
  <c r="J25" i="3"/>
  <c r="K25" i="3"/>
  <c r="H21" i="3"/>
  <c r="H48" i="3"/>
  <c r="K54" i="3"/>
  <c r="I21" i="3"/>
  <c r="G9" i="3"/>
  <c r="G8" i="3" s="1"/>
  <c r="I9" i="3" l="1"/>
  <c r="J21" i="3"/>
  <c r="K21" i="3"/>
  <c r="J38" i="3"/>
  <c r="H39" i="3"/>
  <c r="K48" i="3"/>
  <c r="I11" i="1"/>
  <c r="J9" i="3" l="1"/>
  <c r="K9" i="3"/>
  <c r="H38" i="3"/>
  <c r="K38" i="3" s="1"/>
  <c r="K39" i="3"/>
  <c r="J11" i="1"/>
  <c r="G14" i="1"/>
  <c r="K14" i="1" l="1"/>
  <c r="J14" i="1"/>
  <c r="G27" i="8"/>
  <c r="G29" i="8"/>
  <c r="G31" i="8"/>
  <c r="G33" i="8"/>
  <c r="G35" i="8"/>
  <c r="F27" i="8"/>
  <c r="F29" i="8"/>
  <c r="F31" i="8"/>
  <c r="F33" i="8"/>
  <c r="F35" i="8"/>
  <c r="G19" i="8"/>
  <c r="G20" i="8"/>
  <c r="G21" i="8"/>
  <c r="G22" i="8"/>
  <c r="F19" i="8"/>
  <c r="F20" i="8"/>
  <c r="F21" i="8"/>
  <c r="F22" i="8"/>
  <c r="G9" i="8"/>
  <c r="G11" i="8"/>
  <c r="G13" i="8"/>
  <c r="G15" i="8"/>
  <c r="G17" i="8"/>
  <c r="F9" i="8"/>
  <c r="F11" i="8"/>
  <c r="F13" i="8"/>
  <c r="F15" i="8"/>
  <c r="F17" i="8"/>
  <c r="H64" i="12" l="1"/>
  <c r="H14" i="12"/>
  <c r="H15" i="12"/>
  <c r="H16" i="12"/>
  <c r="H17" i="12"/>
  <c r="H18" i="12"/>
  <c r="H19" i="12"/>
  <c r="H21" i="12"/>
  <c r="H22" i="12"/>
  <c r="H23" i="12"/>
  <c r="H24" i="12"/>
  <c r="H26" i="12"/>
  <c r="H27" i="12"/>
  <c r="H28" i="12"/>
  <c r="H29" i="12"/>
  <c r="H30" i="12"/>
  <c r="H33" i="12"/>
  <c r="H35" i="12"/>
  <c r="H36" i="12"/>
  <c r="H37" i="12"/>
  <c r="H38" i="12"/>
  <c r="H41" i="12"/>
  <c r="H42" i="12"/>
  <c r="H43" i="12"/>
  <c r="H44" i="12"/>
  <c r="H45" i="12"/>
  <c r="H46" i="12"/>
  <c r="H49" i="12"/>
  <c r="H50" i="12"/>
  <c r="H58" i="12"/>
  <c r="H60" i="12"/>
  <c r="H61" i="12"/>
  <c r="H63" i="12"/>
  <c r="H66" i="12"/>
  <c r="H70" i="12"/>
  <c r="H73" i="12"/>
  <c r="H75" i="12"/>
  <c r="H82" i="12"/>
  <c r="H86" i="12"/>
  <c r="H101" i="12"/>
  <c r="H103" i="12"/>
  <c r="H105" i="12"/>
  <c r="H106" i="12"/>
  <c r="H111" i="12"/>
  <c r="H112" i="12"/>
  <c r="H114" i="12"/>
  <c r="H115" i="12"/>
  <c r="H118" i="12"/>
  <c r="H120" i="12"/>
  <c r="H121" i="12"/>
  <c r="H124" i="12"/>
  <c r="H127" i="12"/>
  <c r="H131" i="12"/>
  <c r="H136" i="12"/>
  <c r="H138" i="12"/>
  <c r="H145" i="12"/>
  <c r="H146" i="12"/>
  <c r="H149" i="12"/>
  <c r="H157" i="12"/>
  <c r="G14" i="12"/>
  <c r="G15" i="12"/>
  <c r="G16" i="12"/>
  <c r="G17" i="12"/>
  <c r="G18" i="12"/>
  <c r="G19" i="12"/>
  <c r="G21" i="12"/>
  <c r="G22" i="12"/>
  <c r="G23" i="12"/>
  <c r="G24" i="12"/>
  <c r="G26" i="12"/>
  <c r="G27" i="12"/>
  <c r="G28" i="12"/>
  <c r="G29" i="12"/>
  <c r="G30" i="12"/>
  <c r="G33" i="12"/>
  <c r="G35" i="12"/>
  <c r="G36" i="12"/>
  <c r="G37" i="12"/>
  <c r="G38" i="12"/>
  <c r="G41" i="12"/>
  <c r="G42" i="12"/>
  <c r="G43" i="12"/>
  <c r="G44" i="12"/>
  <c r="G45" i="12"/>
  <c r="G46" i="12"/>
  <c r="G49" i="12"/>
  <c r="G50" i="12"/>
  <c r="G58" i="12"/>
  <c r="G60" i="12"/>
  <c r="G61" i="12"/>
  <c r="G63" i="12"/>
  <c r="G66" i="12"/>
  <c r="G70" i="12"/>
  <c r="G73" i="12"/>
  <c r="G75" i="12"/>
  <c r="G82" i="12"/>
  <c r="G86" i="12"/>
  <c r="G101" i="12"/>
  <c r="G103" i="12"/>
  <c r="G105" i="12"/>
  <c r="G106" i="12"/>
  <c r="G111" i="12"/>
  <c r="G112" i="12"/>
  <c r="G114" i="12"/>
  <c r="G115" i="12"/>
  <c r="G118" i="12"/>
  <c r="G120" i="12"/>
  <c r="G121" i="12"/>
  <c r="G124" i="12"/>
  <c r="G127" i="12"/>
  <c r="G131" i="12"/>
  <c r="G136" i="12"/>
  <c r="G138" i="12"/>
  <c r="G145" i="12"/>
  <c r="G146" i="12"/>
  <c r="G149" i="12"/>
  <c r="G157" i="12"/>
  <c r="G64" i="12"/>
  <c r="G69" i="12"/>
  <c r="H74" i="12" l="1"/>
  <c r="G74" i="12"/>
  <c r="G144" i="12" l="1"/>
  <c r="H144" i="12"/>
  <c r="G147" i="12"/>
  <c r="H147" i="12"/>
  <c r="G156" i="12"/>
  <c r="H156" i="12"/>
  <c r="H69" i="12"/>
  <c r="F48" i="12"/>
  <c r="G110" i="12" l="1"/>
  <c r="H110" i="12"/>
  <c r="G126" i="12"/>
  <c r="H126" i="12"/>
  <c r="G48" i="12"/>
  <c r="H48" i="12"/>
  <c r="G83" i="12"/>
  <c r="H83" i="12"/>
  <c r="G130" i="12"/>
  <c r="H130" i="12"/>
  <c r="H108" i="12"/>
  <c r="G108" i="12"/>
  <c r="H119" i="12"/>
  <c r="G119" i="12"/>
  <c r="H155" i="12"/>
  <c r="G155" i="12"/>
  <c r="G137" i="12"/>
  <c r="H137" i="12"/>
  <c r="H123" i="12"/>
  <c r="G123" i="12"/>
  <c r="H113" i="12"/>
  <c r="G113" i="12"/>
  <c r="G141" i="12"/>
  <c r="H141" i="12"/>
  <c r="H102" i="12"/>
  <c r="G102" i="12"/>
  <c r="H154" i="12"/>
  <c r="G100" i="12"/>
  <c r="H100" i="12"/>
  <c r="G18" i="8"/>
  <c r="F18" i="8"/>
  <c r="H122" i="12" l="1"/>
  <c r="G122" i="12"/>
  <c r="H47" i="12"/>
  <c r="G47" i="12"/>
  <c r="G129" i="12"/>
  <c r="H129" i="12"/>
  <c r="G107" i="12"/>
  <c r="H107" i="12"/>
  <c r="G32" i="8"/>
  <c r="F32" i="8"/>
  <c r="F14" i="8"/>
  <c r="G14" i="8"/>
  <c r="E11" i="12"/>
  <c r="F8" i="8"/>
  <c r="G26" i="8"/>
  <c r="G13" i="12" l="1"/>
  <c r="H13" i="12"/>
  <c r="G12" i="8"/>
  <c r="F12" i="8"/>
  <c r="G16" i="8"/>
  <c r="F16" i="8"/>
  <c r="G28" i="8"/>
  <c r="F28" i="8"/>
  <c r="F30" i="8"/>
  <c r="G30" i="8"/>
  <c r="F34" i="8"/>
  <c r="G34" i="8"/>
  <c r="F10" i="8"/>
  <c r="G10" i="8"/>
  <c r="F6" i="8"/>
  <c r="G25" i="8"/>
  <c r="F26" i="8"/>
  <c r="G8" i="8"/>
  <c r="G6" i="8" l="1"/>
  <c r="F7" i="8"/>
  <c r="F25" i="8"/>
  <c r="G7" i="8"/>
  <c r="G154" i="12"/>
  <c r="H68" i="12" l="1"/>
  <c r="G68" i="12"/>
  <c r="H104" i="12"/>
  <c r="G104" i="12"/>
  <c r="G57" i="12"/>
  <c r="H57" i="12"/>
  <c r="G81" i="12"/>
  <c r="H81" i="12"/>
  <c r="H78" i="12" l="1"/>
  <c r="G78" i="12"/>
  <c r="H140" i="12"/>
  <c r="G140" i="12"/>
  <c r="G99" i="12"/>
  <c r="H99" i="12"/>
  <c r="H128" i="12"/>
  <c r="G128" i="12"/>
  <c r="G54" i="12"/>
  <c r="H54" i="12"/>
  <c r="H67" i="12" l="1"/>
  <c r="G67" i="12"/>
  <c r="G77" i="12"/>
  <c r="H77" i="12"/>
  <c r="H12" i="12"/>
  <c r="G12" i="12"/>
  <c r="G53" i="12"/>
  <c r="H53" i="12"/>
  <c r="G139" i="12"/>
  <c r="H139" i="12"/>
  <c r="G125" i="12" l="1"/>
  <c r="H125" i="12"/>
  <c r="H11" i="12"/>
  <c r="G11" i="12"/>
  <c r="G52" i="12"/>
  <c r="H52" i="12"/>
  <c r="G76" i="12"/>
  <c r="H76" i="12"/>
  <c r="H98" i="12" l="1"/>
  <c r="G98" i="12"/>
  <c r="H97" i="12" l="1"/>
  <c r="G97" i="12"/>
  <c r="G51" i="12" l="1"/>
  <c r="H51" i="12"/>
  <c r="G10" i="12" l="1"/>
  <c r="H10" i="12"/>
  <c r="G9" i="12" l="1"/>
  <c r="H9" i="12"/>
  <c r="G8" i="12" l="1"/>
  <c r="H8" i="12"/>
  <c r="G7" i="12" l="1"/>
  <c r="H7" i="12"/>
  <c r="H6" i="12" l="1"/>
  <c r="G6" i="12"/>
</calcChain>
</file>

<file path=xl/sharedStrings.xml><?xml version="1.0" encoding="utf-8"?>
<sst xmlns="http://schemas.openxmlformats.org/spreadsheetml/2006/main" count="484" uniqueCount="297">
  <si>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</si>
  <si>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</si>
  <si>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</si>
  <si>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</si>
  <si>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</si>
  <si>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</si>
  <si>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</si>
  <si>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</si>
  <si>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</si>
  <si>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</si>
  <si>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</si>
  <si>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</si>
  <si>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</si>
  <si>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</si>
  <si>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</si>
  <si>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>6=5/2*100</t>
  </si>
  <si>
    <t>7=5/4*100</t>
  </si>
  <si>
    <t>Pomoći iz inozemstva i od subjekata unutar općeg proračuna</t>
  </si>
  <si>
    <t>….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</si>
  <si>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</si>
  <si>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</si>
  <si>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</si>
  <si>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</si>
  <si>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</si>
  <si>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</si>
  <si>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</si>
  <si>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</si>
  <si>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</si>
  <si>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</si>
  <si>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</si>
  <si>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</si>
  <si>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</si>
  <si>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</si>
  <si>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</si>
  <si>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</si>
  <si>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</si>
  <si>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</si>
  <si>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</si>
  <si>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</si>
  <si>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</si>
  <si>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</si>
  <si>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</si>
  <si>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</si>
  <si>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</si>
  <si>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</si>
  <si>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</si>
  <si>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</si>
  <si>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- VIŠAK MANJAK</t>
  </si>
  <si>
    <t xml:space="preserve"> RAČUN FINANCIRANJA</t>
  </si>
  <si>
    <t>09 Obrazovanje</t>
  </si>
  <si>
    <t>IZVRŠENJE RASHODA I IZDATAKA PO EKONOMSKOJ I PROGRAMSKOJ KLASIFIKACIJI</t>
  </si>
  <si>
    <t>I IZVORIMA FINANCIRANJA</t>
  </si>
  <si>
    <t>RAČUN</t>
  </si>
  <si>
    <t>VRSTA RASHODA / IZDATAKA</t>
  </si>
  <si>
    <t>INDEKS 5/3*100</t>
  </si>
  <si>
    <t>RASHODI POSLOVANJA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</si>
  <si>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</si>
  <si>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</si>
  <si>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</si>
  <si>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</si>
  <si>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</si>
  <si>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Sitni inventar i auto gume</t>
  </si>
  <si>
    <t>Rashodi za usluge</t>
  </si>
  <si>
    <t>Usluge telefona, pošte i prijevoza</t>
  </si>
  <si>
    <t>Komunalne usluge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</si>
  <si>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</si>
  <si>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</si>
  <si>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</si>
  <si>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</si>
  <si>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</si>
  <si>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</si>
  <si>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</si>
  <si>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</t>
  </si>
  <si>
    <t>Pristojbe i naknade</t>
  </si>
  <si>
    <t>Financijski  rashodi</t>
  </si>
  <si>
    <t>Ostali financijski rashodi</t>
  </si>
  <si>
    <t>Bankarske usluge i usluge platnog prometa</t>
  </si>
  <si>
    <t>Zatezne kamate</t>
  </si>
  <si>
    <t>Rashodi za nabavu proizvedene dugotrajne  imovine</t>
  </si>
  <si>
    <t>Postrojenja i oprema</t>
  </si>
  <si>
    <t xml:space="preserve">Izvor  5.3. POMOĆI </t>
  </si>
  <si>
    <t>Ostali rashodi za zaposlene</t>
  </si>
  <si>
    <t>Doprinosi na plaće</t>
  </si>
  <si>
    <t>Doprinosi za obvezno zdravstveno osiguranje</t>
  </si>
  <si>
    <t>Doprinosi za obvezno osiguranje u slučaju nezaposlenosti</t>
  </si>
  <si>
    <t>Uredska oprema i namještaj</t>
  </si>
  <si>
    <t xml:space="preserve">Izvor  6.1. DONACIJE </t>
  </si>
  <si>
    <t>Prihodi po posebnim propisima</t>
  </si>
  <si>
    <t xml:space="preserve">Pomoći proračunskim korisnicima iz proračuna koji im nije nadležan </t>
  </si>
  <si>
    <t xml:space="preserve">Tekuće pomoći proračunskim korisnicima iz proračuna koji im nije nadležan </t>
  </si>
  <si>
    <t xml:space="preserve">Kapitalne  pomoći proračunskim korisnicima iz proračuna koji im nije nadležan </t>
  </si>
  <si>
    <t>Prihodi od upravnih i administrativnih pristojbi, pristojbi po posebnim propisima i naknadama</t>
  </si>
  <si>
    <t xml:space="preserve">Ostali nespomenuti prihodi </t>
  </si>
  <si>
    <t>Prihodi od prodaje proizvoda i robe te pruženih usluga i prihodi od donacija</t>
  </si>
  <si>
    <t xml:space="preserve">Prihodi od prodaje proizvoda i robe te pruženih usluga </t>
  </si>
  <si>
    <t xml:space="preserve">Prihodi od pruženih usluga </t>
  </si>
  <si>
    <t>Donacije od pravnih i fizičkih osoba izvan općeg proračuna i povrat donacije po protestiranim jamstvima</t>
  </si>
  <si>
    <t xml:space="preserve">Tekuće donacije </t>
  </si>
  <si>
    <t xml:space="preserve">Kapitalne donacije </t>
  </si>
  <si>
    <t xml:space="preserve">Prihodi iz nadležnog proračuna i od HZZO-a temeljem ugovronih obveza </t>
  </si>
  <si>
    <t>Prihodi iz nadležnog proračuna za financiranje redovne djelatnosti proračunskih korisnika</t>
  </si>
  <si>
    <t>Prihodi iz nadležnog proračuna za financiranje rashoda poslovanja</t>
  </si>
  <si>
    <t xml:space="preserve">Prihodi iz nadležnog proračuna za financiranje rashoda za nabavu nefinancijske imovine </t>
  </si>
  <si>
    <t xml:space="preserve">Materijalni rashodi </t>
  </si>
  <si>
    <t xml:space="preserve">Naknade za prijevoz,za rad na terenu i odvojeni život </t>
  </si>
  <si>
    <t xml:space="preserve">Stručno usavršavanje </t>
  </si>
  <si>
    <t xml:space="preserve">Rashodi za materijal i energiju </t>
  </si>
  <si>
    <t xml:space="preserve">Materijal i sirovine </t>
  </si>
  <si>
    <t xml:space="preserve">Energija </t>
  </si>
  <si>
    <t>Sitni inventar</t>
  </si>
  <si>
    <t>Službena,radna i zaštitna odjeća i obuća</t>
  </si>
  <si>
    <t xml:space="preserve">Rashodi za usluge </t>
  </si>
  <si>
    <t xml:space="preserve">Komunalne usluge </t>
  </si>
  <si>
    <t xml:space="preserve">Zdravstvene i veterinarske usluge </t>
  </si>
  <si>
    <t xml:space="preserve">Intelektualne i osobne usluge </t>
  </si>
  <si>
    <t xml:space="preserve">Računalne usluge </t>
  </si>
  <si>
    <t xml:space="preserve">Ostale usluge </t>
  </si>
  <si>
    <t xml:space="preserve">Članarine </t>
  </si>
  <si>
    <t xml:space="preserve">Pristojbe i naknade </t>
  </si>
  <si>
    <t>Troškovi sudskih postupaka</t>
  </si>
  <si>
    <t>Financijski rashodi</t>
  </si>
  <si>
    <t xml:space="preserve">Ostali financijski rashodi </t>
  </si>
  <si>
    <t xml:space="preserve">Zatezne kamate </t>
  </si>
  <si>
    <t xml:space="preserve">Ostali rashodi </t>
  </si>
  <si>
    <t>Tekuće donacije u naravi</t>
  </si>
  <si>
    <t xml:space="preserve">Rashodi za nabavu nefinacijske imovine </t>
  </si>
  <si>
    <t xml:space="preserve">Rashodi za nabavu proizvedene dug. Imovine </t>
  </si>
  <si>
    <t>Knjige, umjetnička djela i ostale izložbene vrijednosti</t>
  </si>
  <si>
    <t xml:space="preserve">Knjige </t>
  </si>
  <si>
    <t xml:space="preserve">3.1. Vlastiti prihodi </t>
  </si>
  <si>
    <t xml:space="preserve">4.2. Prihodi za posebne namjene </t>
  </si>
  <si>
    <t xml:space="preserve"> OPĆI PRIHODI I PRIMICI</t>
  </si>
  <si>
    <t xml:space="preserve"> VLASTITI PRIHODI </t>
  </si>
  <si>
    <t xml:space="preserve"> PRIHODI ZA POSEBNE NAMJENE </t>
  </si>
  <si>
    <t>POMOĆI</t>
  </si>
  <si>
    <t xml:space="preserve">DONACIJE </t>
  </si>
  <si>
    <t xml:space="preserve">6.2. Donacije </t>
  </si>
  <si>
    <t xml:space="preserve">Rashodi za zaposlene </t>
  </si>
  <si>
    <t xml:space="preserve">Izvor  4.2. PRIHODI ZA POSEBNE NAMJENE </t>
  </si>
  <si>
    <t>Naknade građanima i kućanstvima na temelju osiguranja i druge naknade</t>
  </si>
  <si>
    <t>Ostale naknade građanima i kućanstvima iz proračuna</t>
  </si>
  <si>
    <t>Naknade građanima i kućanstvima u naravi</t>
  </si>
  <si>
    <t>5.3. Pomoći - Plaće i pomoći</t>
  </si>
  <si>
    <t>5.2. Opći prihodi i primici - Decentralizirana sredstva</t>
  </si>
  <si>
    <t>5=4/2*100</t>
  </si>
  <si>
    <t>6=4/3*100</t>
  </si>
  <si>
    <t>VIŠAK PRIHODA POSLOVANJA</t>
  </si>
  <si>
    <t>5.3. Pomoći</t>
  </si>
  <si>
    <t>Izvor  5.2. DECENTRALIZIRANA SREDSTVA</t>
  </si>
  <si>
    <t>Program 6000 Odgoj i obrazovanje</t>
  </si>
  <si>
    <t xml:space="preserve">INDEKS </t>
  </si>
  <si>
    <t>6=5/3*100</t>
  </si>
  <si>
    <t>GLAVNI PROGRAM A05 OBRAZOVANJE, ŠPORT I KULTURA</t>
  </si>
  <si>
    <t>POZICIJE</t>
  </si>
  <si>
    <t>R2229</t>
  </si>
  <si>
    <t>Ostale naknade troškova zaposlenima</t>
  </si>
  <si>
    <t>Službena radna i zaštitna odjeća</t>
  </si>
  <si>
    <t>Izvor  3.1. VLASTITI PRIHODI - PK</t>
  </si>
  <si>
    <t>Uređaji, strojevi i oprema za ostale namjene</t>
  </si>
  <si>
    <t>Naknade za prijevoz, za rad na terenu i odvojeni život</t>
  </si>
  <si>
    <t>Vlastiti izvori</t>
  </si>
  <si>
    <t>Rezultat poslovanja</t>
  </si>
  <si>
    <t>Višak/ manjak prihoda</t>
  </si>
  <si>
    <t>Višak prihoda poslovanja</t>
  </si>
  <si>
    <t>UKUPNI PRIHODI I PRENESENI REZULTAT</t>
  </si>
  <si>
    <t>Prihodi od prodaje proizvoda i roba</t>
  </si>
  <si>
    <t xml:space="preserve">UKUPNI RASHODI </t>
  </si>
  <si>
    <t>Pomoći od izvanproračunskih korisnika</t>
  </si>
  <si>
    <t>Tekuće pomoći od izvanproračunskih korisnika</t>
  </si>
  <si>
    <t>A. SAŽETAK  RAČUNA PRIHODA I RASHODA I  RAČUNA FINANCIRANJA</t>
  </si>
  <si>
    <t>1. SAŽETAK  RAČUNA PRIHODA I RASHODA</t>
  </si>
  <si>
    <t>2. SAŽETAK RAČUNA FINANCIRANJA</t>
  </si>
  <si>
    <t xml:space="preserve">B.  RAČUN PRIHODA I RASHODA </t>
  </si>
  <si>
    <t>IZVJEŠTAJ O PRIHODIMA I RASHODIMA PREMA EKONOMSKOJ KLASIFIKACIJI 4 RAZINA</t>
  </si>
  <si>
    <t>C. IZVJEŠTAJ O PRIHODIMA I RASHODIMA PREMA IZVORIMA FINANCIRANJA</t>
  </si>
  <si>
    <t>D. IZVJEŠTAJ O RASHODIMA PREMA FUNKCIJSKOJ KLASIFIKACIJI</t>
  </si>
  <si>
    <t xml:space="preserve">II. POSEBNI DIO </t>
  </si>
  <si>
    <t>RAZLIKA PRIMITAKA I IZDATAKA</t>
  </si>
  <si>
    <t>PRENESENI VIŠAK/ MANJAK IZ PRETHODNE GODINE</t>
  </si>
  <si>
    <t>PRIJENOS VIŠKA/ MANJKA U SLJEDEĆE RAZDOBLJE/ GODINU</t>
  </si>
  <si>
    <t>Knjige</t>
  </si>
  <si>
    <t>UKUPNO PRIHODI + VIŠAK PRIHODA POSLOVANJA</t>
  </si>
  <si>
    <t>Donacije i ostali rashodi</t>
  </si>
  <si>
    <t>OSTVARENJE/IZVRŠENJE 
2024.</t>
  </si>
  <si>
    <t xml:space="preserve">OSTVARENJE/IZVRŠENJE 
2024. </t>
  </si>
  <si>
    <t>IZVRŠENJE 
2024.</t>
  </si>
  <si>
    <t>IZVORNI PLAN ILI REBALANS 2025.</t>
  </si>
  <si>
    <t>OSTVARENJE/IZVRŠENJE 
2025.</t>
  </si>
  <si>
    <t xml:space="preserve">OSTVARENJE/IZVRŠENJE 
2025. </t>
  </si>
  <si>
    <t xml:space="preserve">OSTVARENJE/IZVRŠENJE              2024. </t>
  </si>
  <si>
    <t>Pomoći temeljem prijenosa EU sredstava</t>
  </si>
  <si>
    <t>Tekuće pomoći iz državnog proračuna temeljem prijenosa EU sredstava</t>
  </si>
  <si>
    <t>Usluge promidžbe i informiranja</t>
  </si>
  <si>
    <t xml:space="preserve">Naknade troškova osobama izvan radnog odnosa </t>
  </si>
  <si>
    <t>Sportska i glazbena oprema</t>
  </si>
  <si>
    <t>Komunikacijska oprema</t>
  </si>
  <si>
    <t>Medicinska i labaratorijska oprema</t>
  </si>
  <si>
    <t>Instrumenti, uređaji i strojevi</t>
  </si>
  <si>
    <t>Usluge tekućeg i investicijskog ulaganja</t>
  </si>
  <si>
    <t>Naknade za rad predstavničkih i izvršnih tijela</t>
  </si>
  <si>
    <t>Zakupnine i zajamnine</t>
  </si>
  <si>
    <t xml:space="preserve">092 srednjoškolsko obrazovanje </t>
  </si>
  <si>
    <t>IZVRŠENJE 
2025.</t>
  </si>
  <si>
    <t>RAZDJEL 003 UO ZA OBRAZOVANJE, ŠPORT I KULTURU</t>
  </si>
  <si>
    <t>GLAVA 00302 SREDNJE ŠKOLE</t>
  </si>
  <si>
    <t>PRORAČUNSKI KORISNIK 17763 GIMNAZIJA MATIJA MESIĆ, SLAVONSKI BROD</t>
  </si>
  <si>
    <t xml:space="preserve">Aktivnost A600004 Srednje školstvo </t>
  </si>
  <si>
    <t>OSTVARENJE/ IZVRŠENJE                      2024.</t>
  </si>
  <si>
    <t>IZVORNI PLAN/ REBALANS 2025.</t>
  </si>
  <si>
    <t>OSTVARENJE/ IZVRŠENJE 2025.</t>
  </si>
  <si>
    <t>R0888-01</t>
  </si>
  <si>
    <t>R0888</t>
  </si>
  <si>
    <t>R0889</t>
  </si>
  <si>
    <t>R0890</t>
  </si>
  <si>
    <t>R0891</t>
  </si>
  <si>
    <t>R0891-1</t>
  </si>
  <si>
    <t>R0892</t>
  </si>
  <si>
    <t>R0894</t>
  </si>
  <si>
    <t>R0894-1</t>
  </si>
  <si>
    <t>R0895</t>
  </si>
  <si>
    <t>R0896</t>
  </si>
  <si>
    <t>Usluge tekućeg i investicijskog održavanja</t>
  </si>
  <si>
    <t>R0897</t>
  </si>
  <si>
    <t>R0898</t>
  </si>
  <si>
    <t>R0899</t>
  </si>
  <si>
    <t>R4802</t>
  </si>
  <si>
    <t>Zakupnine i najamnine</t>
  </si>
  <si>
    <t>R2151</t>
  </si>
  <si>
    <t>R0900</t>
  </si>
  <si>
    <t>R0901</t>
  </si>
  <si>
    <t>Naknade osobama izvan radnog odnosa</t>
  </si>
  <si>
    <t>R2991</t>
  </si>
  <si>
    <t>R0902</t>
  </si>
  <si>
    <t>R0903</t>
  </si>
  <si>
    <t>R0904</t>
  </si>
  <si>
    <t>R2311</t>
  </si>
  <si>
    <t>R0905</t>
  </si>
  <si>
    <t>R0907</t>
  </si>
  <si>
    <t>R2310</t>
  </si>
  <si>
    <t>R4781</t>
  </si>
  <si>
    <t>R2437</t>
  </si>
  <si>
    <t>R2507</t>
  </si>
  <si>
    <t>R0912</t>
  </si>
  <si>
    <t>R2152</t>
  </si>
  <si>
    <t>R2673</t>
  </si>
  <si>
    <t>R0913-1</t>
  </si>
  <si>
    <t xml:space="preserve">Aktivnost A60007 Financiranje iznad minimalnog standarda </t>
  </si>
  <si>
    <t>R0914</t>
  </si>
  <si>
    <t>R0914-1</t>
  </si>
  <si>
    <t>R3069</t>
  </si>
  <si>
    <t>R0915</t>
  </si>
  <si>
    <t>Uređaji za ostale namjene</t>
  </si>
  <si>
    <t>R0916</t>
  </si>
  <si>
    <t>R2052</t>
  </si>
  <si>
    <t>R0917</t>
  </si>
  <si>
    <t>R2438</t>
  </si>
  <si>
    <t>R0918</t>
  </si>
  <si>
    <t>R0919</t>
  </si>
  <si>
    <t>R2861</t>
  </si>
  <si>
    <t>R2144</t>
  </si>
  <si>
    <t>R0921</t>
  </si>
  <si>
    <t>R2154</t>
  </si>
  <si>
    <t>R2155</t>
  </si>
  <si>
    <t>R2440</t>
  </si>
  <si>
    <t>R4554</t>
  </si>
  <si>
    <t>R2441-01</t>
  </si>
  <si>
    <t>R2442</t>
  </si>
  <si>
    <t>R0922</t>
  </si>
  <si>
    <t>R0923</t>
  </si>
  <si>
    <t>R2883</t>
  </si>
  <si>
    <t>R0923-1</t>
  </si>
  <si>
    <t>R3175</t>
  </si>
  <si>
    <t>R4293</t>
  </si>
  <si>
    <t>R2439</t>
  </si>
  <si>
    <t>R0924</t>
  </si>
  <si>
    <t>R0925</t>
  </si>
  <si>
    <t>R0926</t>
  </si>
  <si>
    <t>R4555-3</t>
  </si>
  <si>
    <t>R5067</t>
  </si>
  <si>
    <t>R0926-3</t>
  </si>
  <si>
    <t>R3723</t>
  </si>
  <si>
    <t>R0926-4</t>
  </si>
  <si>
    <t>R4782</t>
  </si>
  <si>
    <t>R0926-5</t>
  </si>
  <si>
    <t>R2443</t>
  </si>
  <si>
    <t>R4455</t>
  </si>
  <si>
    <t>R2157-1</t>
  </si>
  <si>
    <t>R2835</t>
  </si>
  <si>
    <t>R2157-2</t>
  </si>
  <si>
    <t>R2157-3</t>
  </si>
  <si>
    <t>R2450</t>
  </si>
  <si>
    <t>R2450-1</t>
  </si>
  <si>
    <t>R0926.1</t>
  </si>
  <si>
    <t>R5709</t>
  </si>
  <si>
    <t>-</t>
  </si>
  <si>
    <t>IZVJEŠTAJ O IZVRŠENJU FINANCIJSKOG PLANA GIMNAZIJE MATIJA MESIĆ ZA RAZDOBLJE OD 01.01.2025. DO 31.12.2025. GODINE</t>
  </si>
  <si>
    <t>Manjak prihoda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</si>
</sst>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43" formatCode="_-* #,##0.00\ _k_n_-;\-* #,##0.00\ _k_n_-;_-* &quot;-&quot;??\ _k_n_-;_-@_-"/>
  </numFmts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b/>
      <sz val="9"/>
      <name val="Calibri"/>
      <family val="2"/>
      <charset val="238"/>
    </font>
    <font>
      <sz val="9"/>
      <color indexed="8"/>
      <name val="Calibri"/>
      <family val="2"/>
      <charset val="238"/>
    </font>
    <font>
      <i/>
      <sz val="9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0"/>
      <color indexed="8"/>
      <name val="MS Sans Serif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39" fillId="0" borderId="0"/>
    <xf numFmtId="9" fontId="16" fillId="0" borderId="0" applyFont="0" applyFill="0" applyBorder="0" applyAlignment="0" applyProtection="0"/>
  </cellStyleXfs>
  <cellXfs count="250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2" fillId="2" borderId="3" xfId="0" applyNumberFormat="1" applyFont="1" applyFill="1" applyBorder="1" applyAlignment="1" applyProtection="1">
      <alignment horizontal="center" vertical="center" wrapText="1"/>
    </xf>
    <xf numFmtId="0" fontId="12" fillId="0" borderId="3" xfId="0" quotePrefix="1" applyNumberFormat="1" applyFont="1" applyFill="1" applyBorder="1" applyAlignment="1" applyProtection="1">
      <alignment horizontal="center" vertical="center" wrapText="1"/>
    </xf>
    <xf numFmtId="0" fontId="13" fillId="0" borderId="0" xfId="0" applyFont="1"/>
    <xf numFmtId="0" fontId="0" fillId="0" borderId="3" xfId="0" applyBorder="1"/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quotePrefix="1" applyFont="1" applyFill="1" applyBorder="1" applyAlignment="1">
      <alignment horizontal="left" vertical="center" wrapText="1" indent="1"/>
    </xf>
    <xf numFmtId="0" fontId="1" fillId="0" borderId="0" xfId="0" applyFont="1"/>
    <xf numFmtId="0" fontId="7" fillId="3" borderId="2" xfId="0" applyNumberFormat="1" applyFont="1" applyFill="1" applyBorder="1" applyAlignment="1" applyProtection="1">
      <alignment vertical="center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0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4" fontId="4" fillId="2" borderId="0" xfId="0" applyNumberFormat="1" applyFont="1" applyFill="1" applyBorder="1" applyAlignment="1" applyProtection="1">
      <alignment horizontal="center" vertical="center" wrapText="1"/>
    </xf>
    <xf numFmtId="4" fontId="6" fillId="3" borderId="3" xfId="1" applyNumberFormat="1" applyFont="1" applyFill="1" applyBorder="1" applyAlignment="1">
      <alignment horizontal="right"/>
    </xf>
    <xf numFmtId="4" fontId="6" fillId="3" borderId="3" xfId="1" applyNumberFormat="1" applyFont="1" applyFill="1" applyBorder="1" applyAlignment="1" applyProtection="1">
      <alignment horizontal="right" wrapText="1"/>
    </xf>
    <xf numFmtId="43" fontId="3" fillId="2" borderId="3" xfId="0" applyNumberFormat="1" applyFont="1" applyFill="1" applyBorder="1" applyAlignment="1">
      <alignment horizontal="right"/>
    </xf>
    <xf numFmtId="43" fontId="6" fillId="2" borderId="3" xfId="0" applyNumberFormat="1" applyFont="1" applyFill="1" applyBorder="1" applyAlignment="1">
      <alignment horizontal="right"/>
    </xf>
    <xf numFmtId="0" fontId="17" fillId="3" borderId="3" xfId="0" applyNumberFormat="1" applyFont="1" applyFill="1" applyBorder="1" applyAlignment="1" applyProtection="1">
      <alignment horizontal="center" vertical="center" wrapText="1"/>
    </xf>
    <xf numFmtId="0" fontId="18" fillId="6" borderId="3" xfId="0" applyNumberFormat="1" applyFont="1" applyFill="1" applyBorder="1" applyAlignment="1" applyProtection="1">
      <alignment horizontal="left" vertical="center" wrapText="1"/>
    </xf>
    <xf numFmtId="0" fontId="18" fillId="2" borderId="3" xfId="0" applyNumberFormat="1" applyFont="1" applyFill="1" applyBorder="1" applyAlignment="1" applyProtection="1">
      <alignment horizontal="left" vertical="center" wrapText="1"/>
    </xf>
    <xf numFmtId="43" fontId="17" fillId="2" borderId="3" xfId="0" applyNumberFormat="1" applyFont="1" applyFill="1" applyBorder="1" applyAlignment="1">
      <alignment vertical="center"/>
    </xf>
    <xf numFmtId="0" fontId="20" fillId="2" borderId="3" xfId="0" quotePrefix="1" applyFont="1" applyFill="1" applyBorder="1" applyAlignment="1">
      <alignment horizontal="left" vertical="center" wrapText="1" indent="1"/>
    </xf>
    <xf numFmtId="43" fontId="19" fillId="2" borderId="3" xfId="0" applyNumberFormat="1" applyFont="1" applyFill="1" applyBorder="1" applyAlignment="1">
      <alignment vertical="center"/>
    </xf>
    <xf numFmtId="0" fontId="20" fillId="2" borderId="3" xfId="0" applyNumberFormat="1" applyFont="1" applyFill="1" applyBorder="1" applyAlignment="1" applyProtection="1">
      <alignment horizontal="left" vertical="center" wrapText="1" indent="1"/>
    </xf>
    <xf numFmtId="43" fontId="17" fillId="6" borderId="3" xfId="0" applyNumberFormat="1" applyFont="1" applyFill="1" applyBorder="1" applyAlignment="1">
      <alignment vertical="center"/>
    </xf>
    <xf numFmtId="43" fontId="22" fillId="0" borderId="3" xfId="0" applyNumberFormat="1" applyFont="1" applyBorder="1" applyAlignment="1">
      <alignment vertical="center"/>
    </xf>
    <xf numFmtId="43" fontId="21" fillId="0" borderId="3" xfId="0" applyNumberFormat="1" applyFont="1" applyBorder="1" applyAlignment="1">
      <alignment vertical="center"/>
    </xf>
    <xf numFmtId="43" fontId="22" fillId="6" borderId="3" xfId="0" applyNumberFormat="1" applyFont="1" applyFill="1" applyBorder="1" applyAlignment="1">
      <alignment vertical="center"/>
    </xf>
    <xf numFmtId="0" fontId="0" fillId="0" borderId="0" xfId="0" applyFont="1"/>
    <xf numFmtId="0" fontId="24" fillId="3" borderId="3" xfId="0" applyNumberFormat="1" applyFont="1" applyFill="1" applyBorder="1" applyAlignment="1" applyProtection="1">
      <alignment horizontal="center" vertical="center" wrapText="1"/>
    </xf>
    <xf numFmtId="0" fontId="25" fillId="2" borderId="3" xfId="0" applyNumberFormat="1" applyFont="1" applyFill="1" applyBorder="1" applyAlignment="1" applyProtection="1">
      <alignment horizontal="left" vertical="center" wrapText="1"/>
    </xf>
    <xf numFmtId="0" fontId="25" fillId="7" borderId="3" xfId="0" applyNumberFormat="1" applyFont="1" applyFill="1" applyBorder="1" applyAlignment="1" applyProtection="1">
      <alignment horizontal="left" vertical="center" wrapText="1"/>
    </xf>
    <xf numFmtId="0" fontId="25" fillId="5" borderId="3" xfId="0" applyNumberFormat="1" applyFont="1" applyFill="1" applyBorder="1" applyAlignment="1" applyProtection="1">
      <alignment horizontal="left" vertical="center" wrapText="1"/>
    </xf>
    <xf numFmtId="0" fontId="25" fillId="2" borderId="3" xfId="0" quotePrefix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 wrapText="1"/>
    </xf>
    <xf numFmtId="0" fontId="27" fillId="2" borderId="3" xfId="0" quotePrefix="1" applyFont="1" applyFill="1" applyBorder="1" applyAlignment="1">
      <alignment horizontal="left" vertical="center"/>
    </xf>
    <xf numFmtId="0" fontId="28" fillId="2" borderId="3" xfId="0" quotePrefix="1" applyFont="1" applyFill="1" applyBorder="1" applyAlignment="1">
      <alignment horizontal="left" vertical="center"/>
    </xf>
    <xf numFmtId="0" fontId="27" fillId="2" borderId="3" xfId="0" quotePrefix="1" applyFont="1" applyFill="1" applyBorder="1" applyAlignment="1">
      <alignment horizontal="left" vertical="center" wrapText="1"/>
    </xf>
    <xf numFmtId="0" fontId="29" fillId="2" borderId="3" xfId="0" quotePrefix="1" applyFont="1" applyFill="1" applyBorder="1" applyAlignment="1">
      <alignment horizontal="left" vertical="center"/>
    </xf>
    <xf numFmtId="0" fontId="25" fillId="5" borderId="3" xfId="0" quotePrefix="1" applyFont="1" applyFill="1" applyBorder="1" applyAlignment="1">
      <alignment horizontal="left" vertical="center"/>
    </xf>
    <xf numFmtId="0" fontId="29" fillId="5" borderId="3" xfId="0" quotePrefix="1" applyFont="1" applyFill="1" applyBorder="1" applyAlignment="1">
      <alignment horizontal="left" vertical="center"/>
    </xf>
    <xf numFmtId="0" fontId="27" fillId="2" borderId="3" xfId="0" applyNumberFormat="1" applyFont="1" applyFill="1" applyBorder="1" applyAlignment="1" applyProtection="1">
      <alignment horizontal="left" vertical="center" wrapText="1"/>
    </xf>
    <xf numFmtId="0" fontId="18" fillId="6" borderId="3" xfId="0" applyNumberFormat="1" applyFont="1" applyFill="1" applyBorder="1" applyAlignment="1" applyProtection="1">
      <alignment horizontal="left" vertical="center" wrapText="1" indent="1"/>
    </xf>
    <xf numFmtId="0" fontId="14" fillId="2" borderId="3" xfId="0" applyNumberFormat="1" applyFont="1" applyFill="1" applyBorder="1" applyAlignment="1" applyProtection="1">
      <alignment horizontal="left" vertical="center" wrapText="1"/>
    </xf>
    <xf numFmtId="43" fontId="30" fillId="2" borderId="3" xfId="0" applyNumberFormat="1" applyFont="1" applyFill="1" applyBorder="1" applyAlignment="1">
      <alignment horizontal="right"/>
    </xf>
    <xf numFmtId="0" fontId="31" fillId="0" borderId="0" xfId="0" applyFont="1"/>
    <xf numFmtId="0" fontId="1" fillId="0" borderId="0" xfId="0" applyFont="1" applyFill="1" applyBorder="1"/>
    <xf numFmtId="0" fontId="1" fillId="0" borderId="0" xfId="0" applyFont="1" applyFill="1"/>
    <xf numFmtId="0" fontId="1" fillId="5" borderId="0" xfId="0" applyFont="1" applyFill="1"/>
    <xf numFmtId="0" fontId="32" fillId="3" borderId="3" xfId="0" applyFont="1" applyFill="1" applyBorder="1" applyAlignment="1">
      <alignment horizontal="center" vertical="center" wrapText="1"/>
    </xf>
    <xf numFmtId="43" fontId="33" fillId="8" borderId="3" xfId="0" applyNumberFormat="1" applyFont="1" applyFill="1" applyBorder="1" applyAlignment="1">
      <alignment vertical="center" wrapText="1"/>
    </xf>
    <xf numFmtId="10" fontId="33" fillId="8" borderId="3" xfId="0" applyNumberFormat="1" applyFont="1" applyFill="1" applyBorder="1" applyAlignment="1">
      <alignment horizontal="right" vertical="center" wrapText="1"/>
    </xf>
    <xf numFmtId="43" fontId="32" fillId="12" borderId="3" xfId="0" applyNumberFormat="1" applyFont="1" applyFill="1" applyBorder="1" applyAlignment="1">
      <alignment vertical="center" wrapText="1"/>
    </xf>
    <xf numFmtId="43" fontId="32" fillId="11" borderId="3" xfId="0" applyNumberFormat="1" applyFont="1" applyFill="1" applyBorder="1" applyAlignment="1">
      <alignment vertical="center" wrapText="1"/>
    </xf>
    <xf numFmtId="0" fontId="32" fillId="10" borderId="3" xfId="0" applyFont="1" applyFill="1" applyBorder="1" applyAlignment="1">
      <alignment horizontal="center" vertical="center"/>
    </xf>
    <xf numFmtId="0" fontId="32" fillId="10" borderId="3" xfId="0" applyFont="1" applyFill="1" applyBorder="1" applyAlignment="1">
      <alignment vertical="center" wrapText="1"/>
    </xf>
    <xf numFmtId="43" fontId="32" fillId="10" borderId="3" xfId="0" applyNumberFormat="1" applyFont="1" applyFill="1" applyBorder="1" applyAlignment="1">
      <alignment vertical="center" wrapText="1"/>
    </xf>
    <xf numFmtId="0" fontId="32" fillId="5" borderId="3" xfId="0" applyFont="1" applyFill="1" applyBorder="1" applyAlignment="1">
      <alignment horizontal="center" vertical="center"/>
    </xf>
    <xf numFmtId="0" fontId="32" fillId="5" borderId="3" xfId="0" applyFont="1" applyFill="1" applyBorder="1" applyAlignment="1">
      <alignment vertical="center" wrapText="1"/>
    </xf>
    <xf numFmtId="43" fontId="32" fillId="5" borderId="3" xfId="0" applyNumberFormat="1" applyFont="1" applyFill="1" applyBorder="1" applyAlignment="1">
      <alignment vertical="center" wrapText="1"/>
    </xf>
    <xf numFmtId="0" fontId="32" fillId="0" borderId="3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vertical="center" wrapText="1"/>
    </xf>
    <xf numFmtId="43" fontId="34" fillId="0" borderId="3" xfId="0" applyNumberFormat="1" applyFont="1" applyFill="1" applyBorder="1" applyAlignment="1">
      <alignment vertical="center" wrapText="1"/>
    </xf>
    <xf numFmtId="0" fontId="34" fillId="2" borderId="3" xfId="0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vertical="center" wrapText="1"/>
    </xf>
    <xf numFmtId="43" fontId="34" fillId="2" borderId="3" xfId="0" applyNumberFormat="1" applyFont="1" applyFill="1" applyBorder="1" applyAlignment="1">
      <alignment vertical="center" wrapText="1"/>
    </xf>
    <xf numFmtId="0" fontId="32" fillId="0" borderId="3" xfId="0" applyFont="1" applyFill="1" applyBorder="1" applyAlignment="1">
      <alignment vertical="center" wrapText="1"/>
    </xf>
    <xf numFmtId="43" fontId="32" fillId="0" borderId="3" xfId="0" applyNumberFormat="1" applyFont="1" applyFill="1" applyBorder="1" applyAlignment="1">
      <alignment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vertical="center" wrapText="1"/>
    </xf>
    <xf numFmtId="43" fontId="34" fillId="2" borderId="6" xfId="0" applyNumberFormat="1" applyFont="1" applyFill="1" applyBorder="1" applyAlignment="1">
      <alignment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vertical="center" wrapText="1"/>
    </xf>
    <xf numFmtId="43" fontId="34" fillId="2" borderId="7" xfId="0" applyNumberFormat="1" applyFont="1" applyFill="1" applyBorder="1" applyAlignment="1">
      <alignment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2" fillId="5" borderId="3" xfId="0" applyFont="1" applyFill="1" applyBorder="1" applyAlignment="1">
      <alignment horizontal="center" vertical="center" wrapText="1"/>
    </xf>
    <xf numFmtId="43" fontId="32" fillId="4" borderId="3" xfId="0" applyNumberFormat="1" applyFont="1" applyFill="1" applyBorder="1" applyAlignment="1">
      <alignment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vertical="center" wrapText="1"/>
    </xf>
    <xf numFmtId="0" fontId="32" fillId="10" borderId="3" xfId="0" applyFont="1" applyFill="1" applyBorder="1" applyAlignment="1">
      <alignment horizontal="center" vertical="center" wrapText="1"/>
    </xf>
    <xf numFmtId="43" fontId="32" fillId="2" borderId="3" xfId="0" applyNumberFormat="1" applyFont="1" applyFill="1" applyBorder="1" applyAlignment="1">
      <alignment vertical="center" wrapText="1"/>
    </xf>
    <xf numFmtId="0" fontId="32" fillId="2" borderId="3" xfId="0" applyFont="1" applyFill="1" applyBorder="1" applyAlignment="1">
      <alignment horizontal="center" vertical="center"/>
    </xf>
    <xf numFmtId="10" fontId="22" fillId="6" borderId="3" xfId="0" applyNumberFormat="1" applyFont="1" applyFill="1" applyBorder="1" applyAlignment="1">
      <alignment vertical="center"/>
    </xf>
    <xf numFmtId="10" fontId="22" fillId="0" borderId="3" xfId="0" applyNumberFormat="1" applyFont="1" applyBorder="1" applyAlignment="1">
      <alignment vertical="center"/>
    </xf>
    <xf numFmtId="43" fontId="26" fillId="2" borderId="3" xfId="0" applyNumberFormat="1" applyFont="1" applyFill="1" applyBorder="1" applyAlignment="1">
      <alignment horizontal="right"/>
    </xf>
    <xf numFmtId="43" fontId="35" fillId="0" borderId="3" xfId="0" applyNumberFormat="1" applyFont="1" applyBorder="1"/>
    <xf numFmtId="0" fontId="35" fillId="0" borderId="3" xfId="0" applyFont="1" applyBorder="1"/>
    <xf numFmtId="0" fontId="25" fillId="6" borderId="3" xfId="0" applyNumberFormat="1" applyFont="1" applyFill="1" applyBorder="1" applyAlignment="1" applyProtection="1">
      <alignment horizontal="left" vertical="center" wrapText="1"/>
    </xf>
    <xf numFmtId="43" fontId="24" fillId="6" borderId="3" xfId="0" applyNumberFormat="1" applyFont="1" applyFill="1" applyBorder="1" applyAlignment="1">
      <alignment horizontal="right"/>
    </xf>
    <xf numFmtId="43" fontId="11" fillId="6" borderId="3" xfId="0" applyNumberFormat="1" applyFont="1" applyFill="1" applyBorder="1"/>
    <xf numFmtId="0" fontId="11" fillId="6" borderId="3" xfId="0" applyFont="1" applyFill="1" applyBorder="1"/>
    <xf numFmtId="43" fontId="24" fillId="5" borderId="3" xfId="0" applyNumberFormat="1" applyFont="1" applyFill="1" applyBorder="1" applyAlignment="1">
      <alignment horizontal="right"/>
    </xf>
    <xf numFmtId="43" fontId="11" fillId="5" borderId="3" xfId="0" applyNumberFormat="1" applyFont="1" applyFill="1" applyBorder="1"/>
    <xf numFmtId="0" fontId="11" fillId="5" borderId="3" xfId="0" applyFont="1" applyFill="1" applyBorder="1"/>
    <xf numFmtId="43" fontId="24" fillId="2" borderId="3" xfId="0" applyNumberFormat="1" applyFont="1" applyFill="1" applyBorder="1" applyAlignment="1">
      <alignment horizontal="right"/>
    </xf>
    <xf numFmtId="43" fontId="11" fillId="0" borderId="3" xfId="0" applyNumberFormat="1" applyFont="1" applyBorder="1"/>
    <xf numFmtId="0" fontId="11" fillId="0" borderId="3" xfId="0" applyFont="1" applyBorder="1"/>
    <xf numFmtId="0" fontId="25" fillId="2" borderId="3" xfId="0" applyFont="1" applyFill="1" applyBorder="1" applyAlignment="1">
      <alignment horizontal="left" vertical="center"/>
    </xf>
    <xf numFmtId="0" fontId="25" fillId="2" borderId="3" xfId="0" applyNumberFormat="1" applyFont="1" applyFill="1" applyBorder="1" applyAlignment="1" applyProtection="1">
      <alignment horizontal="left" vertical="center"/>
    </xf>
    <xf numFmtId="0" fontId="25" fillId="2" borderId="3" xfId="0" applyNumberFormat="1" applyFont="1" applyFill="1" applyBorder="1" applyAlignment="1" applyProtection="1">
      <alignment vertical="center" wrapText="1"/>
    </xf>
    <xf numFmtId="0" fontId="27" fillId="2" borderId="3" xfId="0" applyNumberFormat="1" applyFont="1" applyFill="1" applyBorder="1" applyAlignment="1" applyProtection="1">
      <alignment vertical="center" wrapText="1"/>
    </xf>
    <xf numFmtId="0" fontId="35" fillId="0" borderId="3" xfId="0" applyFont="1" applyBorder="1" applyAlignment="1">
      <alignment horizontal="left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/>
    </xf>
    <xf numFmtId="0" fontId="11" fillId="5" borderId="3" xfId="0" applyFont="1" applyFill="1" applyBorder="1" applyAlignment="1">
      <alignment horizontal="left"/>
    </xf>
    <xf numFmtId="0" fontId="11" fillId="5" borderId="3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wrapText="1"/>
    </xf>
    <xf numFmtId="0" fontId="26" fillId="0" borderId="0" xfId="0" applyNumberFormat="1" applyFont="1" applyFill="1" applyBorder="1" applyAlignment="1" applyProtection="1">
      <alignment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35" fillId="0" borderId="0" xfId="0" applyFont="1"/>
    <xf numFmtId="43" fontId="35" fillId="0" borderId="3" xfId="2" applyNumberFormat="1" applyFont="1" applyBorder="1"/>
    <xf numFmtId="43" fontId="11" fillId="7" borderId="3" xfId="2" applyNumberFormat="1" applyFont="1" applyFill="1" applyBorder="1"/>
    <xf numFmtId="0" fontId="11" fillId="0" borderId="0" xfId="0" applyFont="1"/>
    <xf numFmtId="43" fontId="11" fillId="5" borderId="3" xfId="2" applyNumberFormat="1" applyFont="1" applyFill="1" applyBorder="1"/>
    <xf numFmtId="43" fontId="11" fillId="0" borderId="3" xfId="2" applyNumberFormat="1" applyFont="1" applyBorder="1"/>
    <xf numFmtId="43" fontId="24" fillId="7" borderId="3" xfId="0" applyNumberFormat="1" applyFont="1" applyFill="1" applyBorder="1" applyAlignment="1">
      <alignment horizontal="right"/>
    </xf>
    <xf numFmtId="0" fontId="35" fillId="0" borderId="0" xfId="0" applyFont="1" applyBorder="1"/>
    <xf numFmtId="0" fontId="27" fillId="2" borderId="0" xfId="0" quotePrefix="1" applyFont="1" applyFill="1" applyBorder="1" applyAlignment="1">
      <alignment horizontal="left" vertical="center"/>
    </xf>
    <xf numFmtId="0" fontId="28" fillId="2" borderId="0" xfId="0" quotePrefix="1" applyFont="1" applyFill="1" applyBorder="1" applyAlignment="1">
      <alignment horizontal="left" vertical="center"/>
    </xf>
    <xf numFmtId="0" fontId="27" fillId="2" borderId="0" xfId="0" applyNumberFormat="1" applyFont="1" applyFill="1" applyBorder="1" applyAlignment="1" applyProtection="1">
      <alignment horizontal="left" vertical="center" wrapText="1"/>
    </xf>
    <xf numFmtId="43" fontId="26" fillId="2" borderId="0" xfId="0" applyNumberFormat="1" applyFont="1" applyFill="1" applyBorder="1" applyAlignment="1">
      <alignment horizontal="right"/>
    </xf>
    <xf numFmtId="43" fontId="35" fillId="0" borderId="0" xfId="2" applyNumberFormat="1" applyFont="1" applyBorder="1"/>
    <xf numFmtId="0" fontId="25" fillId="6" borderId="3" xfId="0" quotePrefix="1" applyFont="1" applyFill="1" applyBorder="1" applyAlignment="1">
      <alignment horizontal="left" vertical="center"/>
    </xf>
    <xf numFmtId="0" fontId="29" fillId="6" borderId="3" xfId="0" quotePrefix="1" applyFont="1" applyFill="1" applyBorder="1" applyAlignment="1">
      <alignment horizontal="left" vertical="center"/>
    </xf>
    <xf numFmtId="43" fontId="11" fillId="6" borderId="3" xfId="2" applyNumberFormat="1" applyFont="1" applyFill="1" applyBorder="1"/>
    <xf numFmtId="0" fontId="36" fillId="0" borderId="0" xfId="0" applyFont="1" applyBorder="1"/>
    <xf numFmtId="0" fontId="37" fillId="12" borderId="3" xfId="0" quotePrefix="1" applyFont="1" applyFill="1" applyBorder="1" applyAlignment="1">
      <alignment horizontal="left" vertical="center"/>
    </xf>
    <xf numFmtId="0" fontId="38" fillId="12" borderId="3" xfId="0" quotePrefix="1" applyFont="1" applyFill="1" applyBorder="1" applyAlignment="1">
      <alignment horizontal="left" vertical="center"/>
    </xf>
    <xf numFmtId="0" fontId="37" fillId="12" borderId="3" xfId="0" applyNumberFormat="1" applyFont="1" applyFill="1" applyBorder="1" applyAlignment="1" applyProtection="1">
      <alignment horizontal="left" vertical="center" wrapText="1"/>
    </xf>
    <xf numFmtId="43" fontId="23" fillId="12" borderId="3" xfId="0" applyNumberFormat="1" applyFont="1" applyFill="1" applyBorder="1" applyAlignment="1">
      <alignment horizontal="right"/>
    </xf>
    <xf numFmtId="43" fontId="36" fillId="12" borderId="3" xfId="2" applyNumberFormat="1" applyFont="1" applyFill="1" applyBorder="1"/>
    <xf numFmtId="0" fontId="36" fillId="0" borderId="0" xfId="0" applyFont="1"/>
    <xf numFmtId="0" fontId="10" fillId="0" borderId="0" xfId="0" applyFont="1"/>
    <xf numFmtId="0" fontId="11" fillId="0" borderId="3" xfId="0" applyFont="1" applyFill="1" applyBorder="1"/>
    <xf numFmtId="43" fontId="11" fillId="0" borderId="3" xfId="0" applyNumberFormat="1" applyFont="1" applyFill="1" applyBorder="1"/>
    <xf numFmtId="0" fontId="35" fillId="0" borderId="3" xfId="0" applyFont="1" applyFill="1" applyBorder="1"/>
    <xf numFmtId="43" fontId="35" fillId="0" borderId="3" xfId="0" applyNumberFormat="1" applyFont="1" applyFill="1" applyBorder="1"/>
    <xf numFmtId="10" fontId="36" fillId="12" borderId="3" xfId="0" applyNumberFormat="1" applyFont="1" applyFill="1" applyBorder="1"/>
    <xf numFmtId="43" fontId="6" fillId="0" borderId="3" xfId="0" applyNumberFormat="1" applyFont="1" applyBorder="1" applyAlignment="1">
      <alignment horizontal="right"/>
    </xf>
    <xf numFmtId="43" fontId="6" fillId="3" borderId="3" xfId="1" applyNumberFormat="1" applyFont="1" applyFill="1" applyBorder="1" applyAlignment="1">
      <alignment horizontal="right" vertical="top"/>
    </xf>
    <xf numFmtId="43" fontId="6" fillId="3" borderId="3" xfId="1" applyNumberFormat="1" applyFont="1" applyFill="1" applyBorder="1" applyAlignment="1">
      <alignment horizontal="right"/>
    </xf>
    <xf numFmtId="10" fontId="6" fillId="0" borderId="3" xfId="0" applyNumberFormat="1" applyFont="1" applyBorder="1" applyAlignment="1">
      <alignment horizontal="right"/>
    </xf>
    <xf numFmtId="43" fontId="40" fillId="0" borderId="3" xfId="0" applyNumberFormat="1" applyFont="1" applyBorder="1"/>
    <xf numFmtId="43" fontId="41" fillId="0" borderId="3" xfId="0" applyNumberFormat="1" applyFont="1" applyBorder="1"/>
    <xf numFmtId="43" fontId="42" fillId="0" borderId="3" xfId="0" applyNumberFormat="1" applyFont="1" applyBorder="1"/>
    <xf numFmtId="10" fontId="40" fillId="0" borderId="3" xfId="0" applyNumberFormat="1" applyFont="1" applyBorder="1"/>
    <xf numFmtId="43" fontId="17" fillId="3" borderId="3" xfId="0" applyNumberFormat="1" applyFont="1" applyFill="1" applyBorder="1" applyAlignment="1" applyProtection="1">
      <alignment vertical="center"/>
    </xf>
    <xf numFmtId="10" fontId="17" fillId="3" borderId="3" xfId="4" applyNumberFormat="1" applyFont="1" applyFill="1" applyBorder="1" applyAlignment="1" applyProtection="1">
      <alignment horizontal="right" vertical="center"/>
    </xf>
    <xf numFmtId="0" fontId="20" fillId="2" borderId="2" xfId="0" applyNumberFormat="1" applyFont="1" applyFill="1" applyBorder="1" applyAlignment="1" applyProtection="1">
      <alignment horizontal="left" vertical="center" wrapText="1" indent="1"/>
    </xf>
    <xf numFmtId="43" fontId="19" fillId="2" borderId="2" xfId="0" applyNumberFormat="1" applyFont="1" applyFill="1" applyBorder="1" applyAlignment="1">
      <alignment vertical="center"/>
    </xf>
    <xf numFmtId="43" fontId="21" fillId="0" borderId="2" xfId="0" applyNumberFormat="1" applyFont="1" applyBorder="1" applyAlignment="1">
      <alignment vertical="center"/>
    </xf>
    <xf numFmtId="10" fontId="21" fillId="0" borderId="2" xfId="0" applyNumberFormat="1" applyFont="1" applyBorder="1" applyAlignment="1">
      <alignment vertical="center"/>
    </xf>
    <xf numFmtId="0" fontId="0" fillId="0" borderId="0" xfId="0" applyBorder="1"/>
    <xf numFmtId="10" fontId="33" fillId="5" borderId="3" xfId="0" applyNumberFormat="1" applyFont="1" applyFill="1" applyBorder="1" applyAlignment="1">
      <alignment horizontal="right" vertical="center" wrapText="1"/>
    </xf>
    <xf numFmtId="10" fontId="33" fillId="12" borderId="3" xfId="0" applyNumberFormat="1" applyFont="1" applyFill="1" applyBorder="1" applyAlignment="1">
      <alignment horizontal="right" vertical="center" wrapText="1"/>
    </xf>
    <xf numFmtId="43" fontId="32" fillId="13" borderId="3" xfId="0" applyNumberFormat="1" applyFont="1" applyFill="1" applyBorder="1" applyAlignment="1">
      <alignment vertical="center" wrapText="1"/>
    </xf>
    <xf numFmtId="10" fontId="33" fillId="13" borderId="3" xfId="0" applyNumberFormat="1" applyFont="1" applyFill="1" applyBorder="1" applyAlignment="1">
      <alignment horizontal="right" vertical="center" wrapText="1"/>
    </xf>
    <xf numFmtId="43" fontId="32" fillId="9" borderId="3" xfId="0" applyNumberFormat="1" applyFont="1" applyFill="1" applyBorder="1" applyAlignment="1">
      <alignment vertical="center" wrapText="1"/>
    </xf>
    <xf numFmtId="10" fontId="33" fillId="9" borderId="3" xfId="0" applyNumberFormat="1" applyFont="1" applyFill="1" applyBorder="1" applyAlignment="1">
      <alignment horizontal="right" vertical="center" wrapText="1"/>
    </xf>
    <xf numFmtId="10" fontId="33" fillId="10" borderId="3" xfId="0" applyNumberFormat="1" applyFont="1" applyFill="1" applyBorder="1" applyAlignment="1">
      <alignment horizontal="right" vertical="center" wrapText="1"/>
    </xf>
    <xf numFmtId="10" fontId="33" fillId="2" borderId="3" xfId="0" applyNumberFormat="1" applyFont="1" applyFill="1" applyBorder="1" applyAlignment="1">
      <alignment horizontal="right" vertical="center" wrapText="1"/>
    </xf>
    <xf numFmtId="10" fontId="22" fillId="0" borderId="3" xfId="0" applyNumberFormat="1" applyFont="1" applyBorder="1" applyAlignment="1">
      <alignment horizontal="right" vertical="center"/>
    </xf>
    <xf numFmtId="10" fontId="22" fillId="2" borderId="3" xfId="0" applyNumberFormat="1" applyFont="1" applyFill="1" applyBorder="1" applyAlignment="1">
      <alignment horizontal="right" vertical="center"/>
    </xf>
    <xf numFmtId="43" fontId="3" fillId="0" borderId="3" xfId="1" applyNumberFormat="1" applyFont="1" applyFill="1" applyBorder="1" applyAlignment="1">
      <alignment horizontal="right" vertical="top"/>
    </xf>
    <xf numFmtId="43" fontId="3" fillId="0" borderId="3" xfId="1" applyNumberFormat="1" applyFont="1" applyFill="1" applyBorder="1" applyAlignment="1">
      <alignment horizontal="right"/>
    </xf>
    <xf numFmtId="4" fontId="3" fillId="0" borderId="3" xfId="1" applyNumberFormat="1" applyFont="1" applyFill="1" applyBorder="1" applyAlignment="1">
      <alignment horizontal="right"/>
    </xf>
    <xf numFmtId="43" fontId="3" fillId="0" borderId="3" xfId="1" applyNumberFormat="1" applyFont="1" applyBorder="1" applyAlignment="1">
      <alignment horizontal="right" vertical="top"/>
    </xf>
    <xf numFmtId="43" fontId="3" fillId="0" borderId="3" xfId="1" applyNumberFormat="1" applyFont="1" applyBorder="1" applyAlignment="1">
      <alignment horizontal="right"/>
    </xf>
    <xf numFmtId="4" fontId="3" fillId="0" borderId="3" xfId="1" applyNumberFormat="1" applyFont="1" applyBorder="1" applyAlignment="1">
      <alignment horizontal="right"/>
    </xf>
    <xf numFmtId="10" fontId="11" fillId="7" borderId="3" xfId="0" applyNumberFormat="1" applyFont="1" applyFill="1" applyBorder="1"/>
    <xf numFmtId="10" fontId="6" fillId="3" borderId="3" xfId="1" applyNumberFormat="1" applyFont="1" applyFill="1" applyBorder="1" applyAlignment="1">
      <alignment horizontal="right"/>
    </xf>
    <xf numFmtId="43" fontId="6" fillId="0" borderId="3" xfId="0" applyNumberFormat="1" applyFont="1" applyBorder="1" applyAlignment="1"/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7" fillId="0" borderId="1" xfId="0" quotePrefix="1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7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2" fillId="0" borderId="3" xfId="0" quotePrefix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15" fillId="2" borderId="5" xfId="0" applyNumberFormat="1" applyFont="1" applyFill="1" applyBorder="1" applyAlignment="1" applyProtection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7" fillId="0" borderId="1" xfId="0" quotePrefix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3" applyFont="1" applyBorder="1" applyAlignment="1">
      <alignment horizontal="left" wrapText="1"/>
    </xf>
    <xf numFmtId="0" fontId="3" fillId="0" borderId="3" xfId="3" applyFont="1" applyBorder="1" applyAlignment="1">
      <alignment wrapText="1"/>
    </xf>
    <xf numFmtId="0" fontId="3" fillId="0" borderId="3" xfId="3" applyFont="1" applyBorder="1"/>
    <xf numFmtId="0" fontId="24" fillId="3" borderId="1" xfId="0" applyNumberFormat="1" applyFont="1" applyFill="1" applyBorder="1" applyAlignment="1" applyProtection="1">
      <alignment horizontal="center" vertical="center" wrapText="1"/>
    </xf>
    <xf numFmtId="0" fontId="24" fillId="3" borderId="2" xfId="0" applyNumberFormat="1" applyFont="1" applyFill="1" applyBorder="1" applyAlignment="1" applyProtection="1">
      <alignment horizontal="center" vertical="center" wrapText="1"/>
    </xf>
    <xf numFmtId="0" fontId="24" fillId="3" borderId="4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32" fillId="12" borderId="3" xfId="0" applyFont="1" applyFill="1" applyBorder="1" applyAlignment="1">
      <alignment vertical="center" wrapText="1"/>
    </xf>
    <xf numFmtId="0" fontId="32" fillId="4" borderId="3" xfId="0" applyFont="1" applyFill="1" applyBorder="1" applyAlignment="1">
      <alignment vertical="center" wrapText="1"/>
    </xf>
    <xf numFmtId="0" fontId="32" fillId="11" borderId="3" xfId="0" applyFont="1" applyFill="1" applyBorder="1" applyAlignment="1">
      <alignment vertical="center" wrapText="1"/>
    </xf>
    <xf numFmtId="0" fontId="32" fillId="12" borderId="3" xfId="0" applyFont="1" applyFill="1" applyBorder="1" applyAlignment="1">
      <alignment vertical="center"/>
    </xf>
    <xf numFmtId="0" fontId="32" fillId="2" borderId="6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 wrapText="1"/>
    </xf>
    <xf numFmtId="0" fontId="33" fillId="8" borderId="3" xfId="0" applyFont="1" applyFill="1" applyBorder="1" applyAlignment="1">
      <alignment vertical="center" wrapText="1"/>
    </xf>
    <xf numFmtId="0" fontId="33" fillId="8" borderId="1" xfId="0" applyFont="1" applyFill="1" applyBorder="1" applyAlignment="1">
      <alignment horizontal="left" vertical="center" wrapText="1"/>
    </xf>
    <xf numFmtId="0" fontId="33" fillId="8" borderId="2" xfId="0" applyFont="1" applyFill="1" applyBorder="1" applyAlignment="1">
      <alignment horizontal="left" vertical="center" wrapText="1"/>
    </xf>
    <xf numFmtId="0" fontId="33" fillId="8" borderId="4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 wrapText="1"/>
    </xf>
  </cellXfs>
  <cellStyles count="5">
    <cellStyle name="Normalno" xfId="0" builtinId="0"/>
    <cellStyle name="Normalno 2" xfId="3"/>
    <cellStyle name="Postotak" xfId="4" builtinId="5"/>
    <cellStyle name="Valuta" xfId="2" builtinId="4"/>
    <cellStyle name="Zarez" xfId="1" builtinId="3"/>
  </cellStyles>
  <dxfs count="0"/>
  <tableStyles count="0" defaultTableStyle="TableStyleMedium2" defaultPivotStyle="PivotStyleLight16"/>
  <colors>
    <mruColors>
      <color rgb="FFFE6091"/>
      <color rgb="FFF7A1CE"/>
      <color rgb="FFFB9D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26"/>
  <sheetViews>
    <sheetView topLeftCell="B1" workbookViewId="0">
      <selection activeCell="K13" sqref="K13"/>
    </sheetView>
  </sheetViews>
  <sheetFormatPr defaultRowHeight="15" x14ac:dyDescent="0.25"/>
  <cols>
    <col min="6" max="9" width="25.28515625" customWidth="1"/>
    <col min="10" max="11" width="15.7109375" customWidth="1"/>
  </cols>
  <sheetData>
    <row r="1" spans="2:11" ht="42" customHeight="1" x14ac:dyDescent="0.25">
      <c r="B1" s="201" t="s">
        <v>295</v>
      </c>
      <c r="C1" s="201"/>
      <c r="D1" s="201"/>
      <c r="E1" s="201"/>
      <c r="F1" s="201"/>
      <c r="G1" s="201"/>
      <c r="H1" s="201"/>
      <c r="I1" s="201"/>
      <c r="J1" s="201"/>
      <c r="K1" s="201"/>
    </row>
    <row r="2" spans="2:11" ht="15.75" customHeight="1" x14ac:dyDescent="0.25">
      <c r="B2" s="201" t="s">
        <v>9</v>
      </c>
      <c r="C2" s="201"/>
      <c r="D2" s="201"/>
      <c r="E2" s="201"/>
      <c r="F2" s="201"/>
      <c r="G2" s="201"/>
      <c r="H2" s="201"/>
      <c r="I2" s="201"/>
      <c r="J2" s="201"/>
      <c r="K2" s="201"/>
    </row>
    <row r="3" spans="2:11" ht="18" customHeight="1" x14ac:dyDescent="0.25">
      <c r="B3" s="201" t="s">
        <v>169</v>
      </c>
      <c r="C3" s="201"/>
      <c r="D3" s="201"/>
      <c r="E3" s="201"/>
      <c r="F3" s="201"/>
      <c r="G3" s="201"/>
      <c r="H3" s="201"/>
      <c r="I3" s="201"/>
      <c r="J3" s="201"/>
      <c r="K3" s="201"/>
    </row>
    <row r="4" spans="2:11" ht="18" customHeight="1" x14ac:dyDescent="0.25">
      <c r="B4" s="32"/>
      <c r="C4" s="33"/>
      <c r="D4" s="33"/>
      <c r="E4" s="33"/>
      <c r="F4" s="33"/>
      <c r="G4" s="33"/>
      <c r="H4" s="33"/>
      <c r="I4" s="33"/>
      <c r="J4" s="33"/>
      <c r="K4" s="31"/>
    </row>
    <row r="5" spans="2:11" x14ac:dyDescent="0.25">
      <c r="B5" s="213" t="s">
        <v>170</v>
      </c>
      <c r="C5" s="213"/>
      <c r="D5" s="213"/>
      <c r="E5" s="213"/>
      <c r="F5" s="213"/>
      <c r="G5" s="34"/>
      <c r="H5" s="34"/>
      <c r="I5" s="34"/>
      <c r="J5" s="35"/>
      <c r="K5" s="31"/>
    </row>
    <row r="6" spans="2:11" ht="25.5" x14ac:dyDescent="0.25">
      <c r="B6" s="214" t="s">
        <v>6</v>
      </c>
      <c r="C6" s="215"/>
      <c r="D6" s="215"/>
      <c r="E6" s="215"/>
      <c r="F6" s="216"/>
      <c r="G6" s="17" t="s">
        <v>183</v>
      </c>
      <c r="H6" s="1" t="s">
        <v>186</v>
      </c>
      <c r="I6" s="17" t="s">
        <v>187</v>
      </c>
      <c r="J6" s="1" t="s">
        <v>14</v>
      </c>
      <c r="K6" s="1" t="s">
        <v>40</v>
      </c>
    </row>
    <row r="7" spans="2:11" s="20" customFormat="1" ht="11.25" x14ac:dyDescent="0.2">
      <c r="B7" s="207">
        <v>1</v>
      </c>
      <c r="C7" s="207"/>
      <c r="D7" s="207"/>
      <c r="E7" s="207"/>
      <c r="F7" s="208"/>
      <c r="G7" s="19">
        <v>2</v>
      </c>
      <c r="H7" s="18">
        <v>3</v>
      </c>
      <c r="I7" s="18">
        <v>4</v>
      </c>
      <c r="J7" s="18" t="s">
        <v>144</v>
      </c>
      <c r="K7" s="18" t="s">
        <v>145</v>
      </c>
    </row>
    <row r="8" spans="2:11" x14ac:dyDescent="0.25">
      <c r="B8" s="209" t="s">
        <v>0</v>
      </c>
      <c r="C8" s="210"/>
      <c r="D8" s="210"/>
      <c r="E8" s="210"/>
      <c r="F8" s="211"/>
      <c r="G8" s="168">
        <v>2383269.62</v>
      </c>
      <c r="H8" s="169">
        <v>2948287.14</v>
      </c>
      <c r="I8" s="39">
        <v>2535670.1</v>
      </c>
      <c r="J8" s="199">
        <f>(I8/G8)</f>
        <v>1.0639459668016915</v>
      </c>
      <c r="K8" s="199">
        <f>(I8/H8)</f>
        <v>0.86004855687156712</v>
      </c>
    </row>
    <row r="9" spans="2:11" x14ac:dyDescent="0.25">
      <c r="B9" s="212" t="s">
        <v>41</v>
      </c>
      <c r="C9" s="204"/>
      <c r="D9" s="204"/>
      <c r="E9" s="204"/>
      <c r="F9" s="206"/>
      <c r="G9" s="192">
        <v>2383269.62</v>
      </c>
      <c r="H9" s="193">
        <v>2948287.14</v>
      </c>
      <c r="I9" s="194">
        <v>2535670.1</v>
      </c>
      <c r="J9" s="199">
        <f>(I9/G9)</f>
        <v>1.0639459668016915</v>
      </c>
      <c r="K9" s="199">
        <f>(I9/H9)</f>
        <v>0.86004855687156712</v>
      </c>
    </row>
    <row r="10" spans="2:11" x14ac:dyDescent="0.25">
      <c r="B10" s="217" t="s">
        <v>46</v>
      </c>
      <c r="C10" s="206"/>
      <c r="D10" s="206"/>
      <c r="E10" s="206"/>
      <c r="F10" s="206"/>
      <c r="G10" s="192">
        <v>0</v>
      </c>
      <c r="H10" s="193">
        <v>0</v>
      </c>
      <c r="I10" s="193">
        <v>0</v>
      </c>
      <c r="J10" s="199" t="e">
        <f t="shared" ref="J10:J14" si="0">(I10/G10)</f>
        <v>#DIV/0!</v>
      </c>
      <c r="K10" s="199" t="e">
        <f t="shared" ref="K10:K14" si="1">(I10/G10)</f>
        <v>#DIV/0!</v>
      </c>
    </row>
    <row r="11" spans="2:11" x14ac:dyDescent="0.25">
      <c r="B11" s="14" t="s">
        <v>1</v>
      </c>
      <c r="C11" s="27"/>
      <c r="D11" s="27"/>
      <c r="E11" s="27"/>
      <c r="F11" s="27"/>
      <c r="G11" s="168">
        <v>2373971.12</v>
      </c>
      <c r="H11" s="169">
        <v>2975174.65</v>
      </c>
      <c r="I11" s="39">
        <f>(I12+I13)</f>
        <v>2714285.7399999998</v>
      </c>
      <c r="J11" s="199">
        <f t="shared" si="0"/>
        <v>1.1433524684158751</v>
      </c>
      <c r="K11" s="199">
        <f>(I11/H11)</f>
        <v>0.91231139657633198</v>
      </c>
    </row>
    <row r="12" spans="2:11" x14ac:dyDescent="0.25">
      <c r="B12" s="203" t="s">
        <v>42</v>
      </c>
      <c r="C12" s="204"/>
      <c r="D12" s="204"/>
      <c r="E12" s="204"/>
      <c r="F12" s="204"/>
      <c r="G12" s="192">
        <v>2371455.61</v>
      </c>
      <c r="H12" s="193">
        <v>2951073.04</v>
      </c>
      <c r="I12" s="194">
        <v>2706690.01</v>
      </c>
      <c r="J12" s="199">
        <f t="shared" si="0"/>
        <v>1.1413622918288568</v>
      </c>
      <c r="K12" s="199">
        <f>(I12/H12)</f>
        <v>0.91718841699695774</v>
      </c>
    </row>
    <row r="13" spans="2:11" x14ac:dyDescent="0.25">
      <c r="B13" s="205" t="s">
        <v>43</v>
      </c>
      <c r="C13" s="206"/>
      <c r="D13" s="206"/>
      <c r="E13" s="206"/>
      <c r="F13" s="206"/>
      <c r="G13" s="195">
        <v>2515.5100000000002</v>
      </c>
      <c r="H13" s="196">
        <v>24101.61</v>
      </c>
      <c r="I13" s="197">
        <v>7595.73</v>
      </c>
      <c r="J13" s="199">
        <f t="shared" si="0"/>
        <v>3.0195586580852387</v>
      </c>
      <c r="K13" s="199">
        <f t="shared" si="1"/>
        <v>3.0195586580852387</v>
      </c>
    </row>
    <row r="14" spans="2:11" x14ac:dyDescent="0.25">
      <c r="B14" s="219" t="s">
        <v>47</v>
      </c>
      <c r="C14" s="210"/>
      <c r="D14" s="210"/>
      <c r="E14" s="210"/>
      <c r="F14" s="210"/>
      <c r="G14" s="168">
        <f>(G8-G11)</f>
        <v>9298.5</v>
      </c>
      <c r="H14" s="169">
        <v>26887.51</v>
      </c>
      <c r="I14" s="40">
        <f>(I8-I11)</f>
        <v>-178615.63999999966</v>
      </c>
      <c r="J14" s="199">
        <f t="shared" si="0"/>
        <v>-19.209081034575433</v>
      </c>
      <c r="K14" s="199">
        <f t="shared" si="1"/>
        <v>-19.209081034575433</v>
      </c>
    </row>
    <row r="15" spans="2:11" ht="18" x14ac:dyDescent="0.25">
      <c r="B15" s="30"/>
      <c r="C15" s="36"/>
      <c r="D15" s="36"/>
      <c r="E15" s="36"/>
      <c r="F15" s="36"/>
      <c r="G15" s="38"/>
      <c r="H15" s="36"/>
      <c r="I15" s="37"/>
      <c r="J15" s="37"/>
      <c r="K15" s="37"/>
    </row>
    <row r="16" spans="2:11" ht="18" customHeight="1" x14ac:dyDescent="0.25">
      <c r="B16" s="213" t="s">
        <v>171</v>
      </c>
      <c r="C16" s="213"/>
      <c r="D16" s="213"/>
      <c r="E16" s="213"/>
      <c r="F16" s="213"/>
      <c r="G16" s="36"/>
      <c r="H16" s="36"/>
      <c r="I16" s="37"/>
      <c r="J16" s="37"/>
      <c r="K16" s="37"/>
    </row>
    <row r="17" spans="1:42" ht="25.5" x14ac:dyDescent="0.25">
      <c r="B17" s="214" t="s">
        <v>6</v>
      </c>
      <c r="C17" s="215"/>
      <c r="D17" s="215"/>
      <c r="E17" s="215"/>
      <c r="F17" s="216"/>
      <c r="G17" s="17" t="s">
        <v>183</v>
      </c>
      <c r="H17" s="1" t="s">
        <v>186</v>
      </c>
      <c r="I17" s="17" t="s">
        <v>188</v>
      </c>
      <c r="J17" s="1" t="s">
        <v>14</v>
      </c>
      <c r="K17" s="1" t="s">
        <v>40</v>
      </c>
    </row>
    <row r="18" spans="1:42" s="20" customFormat="1" x14ac:dyDescent="0.25">
      <c r="B18" s="207">
        <v>1</v>
      </c>
      <c r="C18" s="207"/>
      <c r="D18" s="207"/>
      <c r="E18" s="207"/>
      <c r="F18" s="208"/>
      <c r="G18" s="19">
        <v>2</v>
      </c>
      <c r="H18" s="18">
        <v>3</v>
      </c>
      <c r="I18" s="18">
        <v>5</v>
      </c>
      <c r="J18" s="18" t="s">
        <v>15</v>
      </c>
      <c r="K18" s="18" t="s">
        <v>16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</row>
    <row r="19" spans="1:42" ht="15.75" customHeight="1" x14ac:dyDescent="0.25">
      <c r="A19" s="20"/>
      <c r="B19" s="220" t="s">
        <v>44</v>
      </c>
      <c r="C19" s="221"/>
      <c r="D19" s="221"/>
      <c r="E19" s="221"/>
      <c r="F19" s="222"/>
      <c r="G19" s="167">
        <v>0</v>
      </c>
      <c r="H19" s="167">
        <v>0</v>
      </c>
      <c r="I19" s="167">
        <v>0</v>
      </c>
      <c r="J19" s="13"/>
      <c r="K19" s="13"/>
    </row>
    <row r="20" spans="1:42" x14ac:dyDescent="0.25">
      <c r="A20" s="20"/>
      <c r="B20" s="220" t="s">
        <v>45</v>
      </c>
      <c r="C20" s="204"/>
      <c r="D20" s="204"/>
      <c r="E20" s="204"/>
      <c r="F20" s="204"/>
      <c r="G20" s="167">
        <v>0</v>
      </c>
      <c r="H20" s="167">
        <v>0</v>
      </c>
      <c r="I20" s="167">
        <v>0</v>
      </c>
      <c r="J20" s="13"/>
      <c r="K20" s="13"/>
    </row>
    <row r="21" spans="1:42" x14ac:dyDescent="0.25">
      <c r="A21" s="20"/>
      <c r="B21" s="220" t="s">
        <v>177</v>
      </c>
      <c r="C21" s="221"/>
      <c r="D21" s="221"/>
      <c r="E21" s="221"/>
      <c r="F21" s="222"/>
      <c r="G21" s="167">
        <v>0</v>
      </c>
      <c r="H21" s="167">
        <v>0</v>
      </c>
      <c r="I21" s="167">
        <v>0</v>
      </c>
      <c r="J21" s="13"/>
      <c r="K21" s="13"/>
    </row>
    <row r="22" spans="1:42" ht="15.75" customHeight="1" x14ac:dyDescent="0.25">
      <c r="A22" s="20"/>
      <c r="B22" s="220" t="s">
        <v>178</v>
      </c>
      <c r="C22" s="221"/>
      <c r="D22" s="221"/>
      <c r="E22" s="221"/>
      <c r="F22" s="222"/>
      <c r="G22" s="167">
        <v>26643.62</v>
      </c>
      <c r="H22" s="167">
        <v>25750.69</v>
      </c>
      <c r="I22" s="167">
        <v>25750.69</v>
      </c>
      <c r="J22" s="170">
        <f>(I22/G22)</f>
        <v>0.96648616066435411</v>
      </c>
      <c r="K22" s="170">
        <f>(I22/H22)</f>
        <v>1</v>
      </c>
    </row>
    <row r="23" spans="1:42" ht="15" customHeight="1" x14ac:dyDescent="0.25">
      <c r="A23" s="20"/>
      <c r="B23" s="223" t="s">
        <v>179</v>
      </c>
      <c r="C23" s="224"/>
      <c r="D23" s="224"/>
      <c r="E23" s="224"/>
      <c r="F23" s="225"/>
      <c r="G23" s="167">
        <v>25750.69</v>
      </c>
      <c r="H23" s="167">
        <v>26887.51</v>
      </c>
      <c r="I23" s="200">
        <f>(I14+I22)</f>
        <v>-152864.94999999966</v>
      </c>
      <c r="J23" s="170">
        <f>(I23/G23)</f>
        <v>-5.9363438416601522</v>
      </c>
      <c r="K23" s="170">
        <f>(I23/H23)</f>
        <v>-5.6853516744391603</v>
      </c>
    </row>
    <row r="24" spans="1:42" x14ac:dyDescent="0.25">
      <c r="B24" s="202"/>
      <c r="C24" s="202"/>
      <c r="D24" s="202"/>
      <c r="E24" s="202"/>
      <c r="F24" s="202"/>
      <c r="G24" s="202"/>
      <c r="H24" s="202"/>
      <c r="I24" s="202"/>
      <c r="J24" s="202"/>
    </row>
    <row r="25" spans="1:42" ht="15" customHeight="1" x14ac:dyDescent="0.25">
      <c r="B25" s="218"/>
      <c r="C25" s="218"/>
      <c r="D25" s="218"/>
      <c r="E25" s="218"/>
      <c r="F25" s="218"/>
      <c r="G25" s="218"/>
      <c r="H25" s="218"/>
      <c r="I25" s="218"/>
      <c r="J25" s="218"/>
      <c r="K25" s="218"/>
    </row>
    <row r="26" spans="1:42" x14ac:dyDescent="0.25"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</sheetData>
  <mergeCells count="23">
    <mergeCell ref="B25:K26"/>
    <mergeCell ref="B14:F14"/>
    <mergeCell ref="B17:F17"/>
    <mergeCell ref="B18:F18"/>
    <mergeCell ref="B20:F20"/>
    <mergeCell ref="B19:F19"/>
    <mergeCell ref="B22:F22"/>
    <mergeCell ref="B23:F23"/>
    <mergeCell ref="B21:F21"/>
    <mergeCell ref="B1:K1"/>
    <mergeCell ref="B2:K2"/>
    <mergeCell ref="B3:K3"/>
    <mergeCell ref="B24:F24"/>
    <mergeCell ref="G24:J24"/>
    <mergeCell ref="B12:F12"/>
    <mergeCell ref="B13:F13"/>
    <mergeCell ref="B7:F7"/>
    <mergeCell ref="B8:F8"/>
    <mergeCell ref="B9:F9"/>
    <mergeCell ref="B5:F5"/>
    <mergeCell ref="B6:F6"/>
    <mergeCell ref="B10:F10"/>
    <mergeCell ref="B16:F16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0"/>
  <sheetViews>
    <sheetView zoomScaleNormal="100" workbookViewId="0">
      <selection activeCell="F12" sqref="F12"/>
    </sheetView>
  </sheetViews>
  <sheetFormatPr defaultRowHeight="12.75" x14ac:dyDescent="0.2"/>
  <cols>
    <col min="1" max="1" width="9.140625" style="138"/>
    <col min="2" max="2" width="7.42578125" style="138" bestFit="1" customWidth="1"/>
    <col min="3" max="3" width="8.42578125" style="138" bestFit="1" customWidth="1"/>
    <col min="4" max="4" width="5.42578125" style="138" bestFit="1" customWidth="1"/>
    <col min="5" max="5" width="5.42578125" style="138" customWidth="1"/>
    <col min="6" max="6" width="48.85546875" style="138" customWidth="1"/>
    <col min="7" max="9" width="25.28515625" style="138" customWidth="1"/>
    <col min="10" max="11" width="15.7109375" style="138" customWidth="1"/>
    <col min="12" max="16384" width="9.140625" style="138"/>
  </cols>
  <sheetData>
    <row r="1" spans="2:11" x14ac:dyDescent="0.2">
      <c r="B1" s="137"/>
      <c r="C1" s="137"/>
      <c r="D1" s="137"/>
      <c r="E1" s="137"/>
      <c r="F1" s="137"/>
      <c r="G1" s="137"/>
      <c r="H1" s="137"/>
      <c r="I1" s="136"/>
      <c r="J1" s="136"/>
    </row>
    <row r="2" spans="2:11" ht="18" customHeight="1" x14ac:dyDescent="0.2">
      <c r="B2" s="229" t="s">
        <v>172</v>
      </c>
      <c r="C2" s="229"/>
      <c r="D2" s="229"/>
      <c r="E2" s="229"/>
      <c r="F2" s="229"/>
      <c r="G2" s="229"/>
      <c r="H2" s="229"/>
      <c r="I2" s="229"/>
      <c r="J2" s="229"/>
      <c r="K2" s="229"/>
    </row>
    <row r="3" spans="2:11" x14ac:dyDescent="0.2">
      <c r="B3" s="137"/>
      <c r="C3" s="137"/>
      <c r="D3" s="137"/>
      <c r="E3" s="137"/>
      <c r="F3" s="137"/>
      <c r="G3" s="137"/>
      <c r="H3" s="137"/>
      <c r="I3" s="136"/>
      <c r="J3" s="136"/>
    </row>
    <row r="4" spans="2:11" ht="15.75" customHeight="1" x14ac:dyDescent="0.2">
      <c r="B4" s="229" t="s">
        <v>173</v>
      </c>
      <c r="C4" s="229"/>
      <c r="D4" s="229"/>
      <c r="E4" s="229"/>
      <c r="F4" s="229"/>
      <c r="G4" s="229"/>
      <c r="H4" s="229"/>
      <c r="I4" s="229"/>
      <c r="J4" s="229"/>
      <c r="K4" s="229"/>
    </row>
    <row r="5" spans="2:11" x14ac:dyDescent="0.2">
      <c r="B5" s="137"/>
      <c r="C5" s="137"/>
      <c r="D5" s="137"/>
      <c r="E5" s="137"/>
      <c r="F5" s="137"/>
      <c r="G5" s="137"/>
      <c r="H5" s="137"/>
      <c r="I5" s="136"/>
      <c r="J5" s="136"/>
    </row>
    <row r="6" spans="2:11" ht="25.5" x14ac:dyDescent="0.2">
      <c r="B6" s="226" t="s">
        <v>6</v>
      </c>
      <c r="C6" s="227"/>
      <c r="D6" s="227"/>
      <c r="E6" s="227"/>
      <c r="F6" s="228"/>
      <c r="G6" s="55" t="s">
        <v>189</v>
      </c>
      <c r="H6" s="55" t="s">
        <v>186</v>
      </c>
      <c r="I6" s="55" t="s">
        <v>188</v>
      </c>
      <c r="J6" s="55" t="s">
        <v>14</v>
      </c>
      <c r="K6" s="55" t="s">
        <v>40</v>
      </c>
    </row>
    <row r="7" spans="2:11" ht="16.5" customHeight="1" x14ac:dyDescent="0.2">
      <c r="B7" s="226">
        <v>1</v>
      </c>
      <c r="C7" s="227"/>
      <c r="D7" s="227"/>
      <c r="E7" s="227"/>
      <c r="F7" s="228"/>
      <c r="G7" s="55">
        <v>2</v>
      </c>
      <c r="H7" s="55">
        <v>3</v>
      </c>
      <c r="I7" s="55">
        <v>4</v>
      </c>
      <c r="J7" s="55" t="s">
        <v>144</v>
      </c>
      <c r="K7" s="55" t="s">
        <v>145</v>
      </c>
    </row>
    <row r="8" spans="2:11" s="161" customFormat="1" ht="15.75" x14ac:dyDescent="0.25">
      <c r="B8" s="157"/>
      <c r="C8" s="157"/>
      <c r="D8" s="157"/>
      <c r="E8" s="157"/>
      <c r="F8" s="157" t="s">
        <v>164</v>
      </c>
      <c r="G8" s="158">
        <f>(G9+G32)</f>
        <v>2409020.31</v>
      </c>
      <c r="H8" s="158">
        <f>(H9+H32)</f>
        <v>2975174.6500000004</v>
      </c>
      <c r="I8" s="159">
        <v>2535670.1</v>
      </c>
      <c r="J8" s="166">
        <f>(I8/G8)</f>
        <v>1.0525731516144834</v>
      </c>
      <c r="K8" s="166">
        <f>(I8/H8)</f>
        <v>0.85227605041606547</v>
      </c>
    </row>
    <row r="9" spans="2:11" s="141" customFormat="1" ht="15.75" customHeight="1" x14ac:dyDescent="0.2">
      <c r="B9" s="57">
        <v>6</v>
      </c>
      <c r="C9" s="57"/>
      <c r="D9" s="57"/>
      <c r="E9" s="57"/>
      <c r="F9" s="57" t="s">
        <v>2</v>
      </c>
      <c r="G9" s="144">
        <f>(G10+G18+G21+G28)</f>
        <v>2383269.62</v>
      </c>
      <c r="H9" s="144">
        <f>(H10+H18+H21+H28)</f>
        <v>2948287.1400000006</v>
      </c>
      <c r="I9" s="140">
        <f>(I10+I18+I21+I28)</f>
        <v>2535670.1</v>
      </c>
      <c r="J9" s="198">
        <f>(I9/G9)</f>
        <v>1.0639459668016915</v>
      </c>
      <c r="K9" s="198">
        <f>(I9/G9)</f>
        <v>1.0639459668016915</v>
      </c>
    </row>
    <row r="10" spans="2:11" s="141" customFormat="1" ht="22.5" customHeight="1" x14ac:dyDescent="0.2">
      <c r="B10" s="58"/>
      <c r="C10" s="58">
        <v>63</v>
      </c>
      <c r="D10" s="58"/>
      <c r="E10" s="58"/>
      <c r="F10" s="58" t="s">
        <v>17</v>
      </c>
      <c r="G10" s="120">
        <f>(G11+G14+G16)</f>
        <v>2217859.1</v>
      </c>
      <c r="H10" s="120">
        <f>(H11+H14+H16)</f>
        <v>2762489.3000000003</v>
      </c>
      <c r="I10" s="142">
        <v>2345453.14</v>
      </c>
      <c r="J10" s="198">
        <f t="shared" ref="J10:J36" si="0">(I10/G10)</f>
        <v>1.0575302732261036</v>
      </c>
      <c r="K10" s="198">
        <f t="shared" ref="K10:K36" si="1">(I10/G10)</f>
        <v>1.0575302732261036</v>
      </c>
    </row>
    <row r="11" spans="2:11" s="141" customFormat="1" ht="23.25" customHeight="1" x14ac:dyDescent="0.2">
      <c r="B11" s="59"/>
      <c r="C11" s="59"/>
      <c r="D11" s="59">
        <v>636</v>
      </c>
      <c r="E11" s="59"/>
      <c r="F11" s="60" t="s">
        <v>88</v>
      </c>
      <c r="G11" s="123">
        <f>(G12+G13)</f>
        <v>2211901.1</v>
      </c>
      <c r="H11" s="123">
        <f>(H12+H13)</f>
        <v>2756323.64</v>
      </c>
      <c r="I11" s="143">
        <f>(I12+I13)</f>
        <v>2345453.14</v>
      </c>
      <c r="J11" s="198">
        <f t="shared" si="0"/>
        <v>1.0603788478607836</v>
      </c>
      <c r="K11" s="198">
        <f t="shared" si="1"/>
        <v>1.0603788478607836</v>
      </c>
    </row>
    <row r="12" spans="2:11" ht="27.75" customHeight="1" x14ac:dyDescent="0.2">
      <c r="B12" s="61"/>
      <c r="C12" s="61"/>
      <c r="D12" s="62"/>
      <c r="E12" s="62">
        <v>6361</v>
      </c>
      <c r="F12" s="63" t="s">
        <v>89</v>
      </c>
      <c r="G12" s="113">
        <v>2211104.1</v>
      </c>
      <c r="H12" s="113">
        <v>2754996.31</v>
      </c>
      <c r="I12" s="139">
        <v>2344803.14</v>
      </c>
      <c r="J12" s="198">
        <f t="shared" si="0"/>
        <v>1.0604670942449068</v>
      </c>
      <c r="K12" s="198">
        <f t="shared" si="1"/>
        <v>1.0604670942449068</v>
      </c>
    </row>
    <row r="13" spans="2:11" ht="26.25" customHeight="1" x14ac:dyDescent="0.2">
      <c r="B13" s="61"/>
      <c r="C13" s="61"/>
      <c r="D13" s="62"/>
      <c r="E13" s="62">
        <v>6362</v>
      </c>
      <c r="F13" s="63" t="s">
        <v>90</v>
      </c>
      <c r="G13" s="113">
        <v>797</v>
      </c>
      <c r="H13" s="113">
        <v>1327.33</v>
      </c>
      <c r="I13" s="139">
        <v>650</v>
      </c>
      <c r="J13" s="198">
        <f t="shared" si="0"/>
        <v>0.81555834378920955</v>
      </c>
      <c r="K13" s="198">
        <f t="shared" si="1"/>
        <v>0.81555834378920955</v>
      </c>
    </row>
    <row r="14" spans="2:11" ht="26.25" customHeight="1" x14ac:dyDescent="0.2">
      <c r="B14" s="61"/>
      <c r="C14" s="61"/>
      <c r="D14" s="59">
        <v>634</v>
      </c>
      <c r="E14" s="59"/>
      <c r="F14" s="60" t="s">
        <v>167</v>
      </c>
      <c r="G14" s="123">
        <v>0</v>
      </c>
      <c r="H14" s="123">
        <v>0</v>
      </c>
      <c r="I14" s="143">
        <v>0</v>
      </c>
      <c r="J14" s="198" t="e">
        <f t="shared" si="0"/>
        <v>#DIV/0!</v>
      </c>
      <c r="K14" s="198" t="e">
        <f t="shared" si="1"/>
        <v>#DIV/0!</v>
      </c>
    </row>
    <row r="15" spans="2:11" ht="26.25" customHeight="1" x14ac:dyDescent="0.2">
      <c r="B15" s="61"/>
      <c r="C15" s="61"/>
      <c r="D15" s="62"/>
      <c r="E15" s="62">
        <v>6341</v>
      </c>
      <c r="F15" s="63" t="s">
        <v>168</v>
      </c>
      <c r="G15" s="113">
        <v>0</v>
      </c>
      <c r="H15" s="113">
        <v>0</v>
      </c>
      <c r="I15" s="139">
        <v>0</v>
      </c>
      <c r="J15" s="198" t="e">
        <f t="shared" si="0"/>
        <v>#DIV/0!</v>
      </c>
      <c r="K15" s="198" t="e">
        <f t="shared" si="1"/>
        <v>#DIV/0!</v>
      </c>
    </row>
    <row r="16" spans="2:11" s="141" customFormat="1" ht="26.25" customHeight="1" x14ac:dyDescent="0.2">
      <c r="B16" s="59"/>
      <c r="C16" s="59"/>
      <c r="D16" s="59">
        <v>638</v>
      </c>
      <c r="E16" s="64"/>
      <c r="F16" s="60" t="s">
        <v>190</v>
      </c>
      <c r="G16" s="123">
        <v>5958</v>
      </c>
      <c r="H16" s="123">
        <v>6165.66</v>
      </c>
      <c r="I16" s="143">
        <v>0</v>
      </c>
      <c r="J16" s="198">
        <f t="shared" si="0"/>
        <v>0</v>
      </c>
      <c r="K16" s="198">
        <f t="shared" si="1"/>
        <v>0</v>
      </c>
    </row>
    <row r="17" spans="2:11" ht="26.25" customHeight="1" x14ac:dyDescent="0.2">
      <c r="B17" s="61"/>
      <c r="C17" s="61"/>
      <c r="D17" s="62"/>
      <c r="E17" s="62">
        <v>6381</v>
      </c>
      <c r="F17" s="63" t="s">
        <v>191</v>
      </c>
      <c r="G17" s="113">
        <v>5958</v>
      </c>
      <c r="H17" s="113">
        <v>6165.66</v>
      </c>
      <c r="I17" s="139">
        <v>0</v>
      </c>
      <c r="J17" s="198">
        <f t="shared" si="0"/>
        <v>0</v>
      </c>
      <c r="K17" s="198">
        <f t="shared" si="1"/>
        <v>0</v>
      </c>
    </row>
    <row r="18" spans="2:11" s="141" customFormat="1" ht="27.75" customHeight="1" x14ac:dyDescent="0.2">
      <c r="B18" s="65"/>
      <c r="C18" s="65">
        <v>65</v>
      </c>
      <c r="D18" s="66"/>
      <c r="E18" s="66"/>
      <c r="F18" s="58" t="s">
        <v>91</v>
      </c>
      <c r="G18" s="120">
        <v>3067.42</v>
      </c>
      <c r="H18" s="120">
        <v>5280.86</v>
      </c>
      <c r="I18" s="142">
        <v>11683.85</v>
      </c>
      <c r="J18" s="198">
        <f t="shared" si="0"/>
        <v>3.8090153940445064</v>
      </c>
      <c r="K18" s="198">
        <f t="shared" si="1"/>
        <v>3.8090153940445064</v>
      </c>
    </row>
    <row r="19" spans="2:11" s="141" customFormat="1" ht="15" customHeight="1" x14ac:dyDescent="0.2">
      <c r="B19" s="59"/>
      <c r="C19" s="59"/>
      <c r="D19" s="64">
        <v>652</v>
      </c>
      <c r="E19" s="64"/>
      <c r="F19" s="56" t="s">
        <v>87</v>
      </c>
      <c r="G19" s="123">
        <v>3067.42</v>
      </c>
      <c r="H19" s="123">
        <v>5280.86</v>
      </c>
      <c r="I19" s="143">
        <v>11683.85</v>
      </c>
      <c r="J19" s="198">
        <f t="shared" si="0"/>
        <v>3.8090153940445064</v>
      </c>
      <c r="K19" s="198">
        <f t="shared" si="1"/>
        <v>3.8090153940445064</v>
      </c>
    </row>
    <row r="20" spans="2:11" ht="15" customHeight="1" x14ac:dyDescent="0.2">
      <c r="B20" s="61"/>
      <c r="C20" s="59"/>
      <c r="D20" s="62"/>
      <c r="E20" s="62">
        <v>6526</v>
      </c>
      <c r="F20" s="67" t="s">
        <v>92</v>
      </c>
      <c r="G20" s="113">
        <v>3067.42</v>
      </c>
      <c r="H20" s="113">
        <v>5280.86</v>
      </c>
      <c r="I20" s="139">
        <v>11683.85</v>
      </c>
      <c r="J20" s="198">
        <f t="shared" si="0"/>
        <v>3.8090153940445064</v>
      </c>
      <c r="K20" s="198">
        <f t="shared" si="1"/>
        <v>3.8090153940445064</v>
      </c>
    </row>
    <row r="21" spans="2:11" s="141" customFormat="1" ht="26.25" customHeight="1" x14ac:dyDescent="0.2">
      <c r="B21" s="65"/>
      <c r="C21" s="65">
        <v>66</v>
      </c>
      <c r="D21" s="66"/>
      <c r="E21" s="66"/>
      <c r="F21" s="58" t="s">
        <v>93</v>
      </c>
      <c r="G21" s="120">
        <f>(G22+G25)</f>
        <v>28004.75</v>
      </c>
      <c r="H21" s="120">
        <f>(H22+H25)</f>
        <v>42978.47</v>
      </c>
      <c r="I21" s="142">
        <f>(I22+I25)</f>
        <v>30056.550000000003</v>
      </c>
      <c r="J21" s="198">
        <f t="shared" si="0"/>
        <v>1.0732661423508514</v>
      </c>
      <c r="K21" s="198">
        <f t="shared" si="1"/>
        <v>1.0732661423508514</v>
      </c>
    </row>
    <row r="22" spans="2:11" s="141" customFormat="1" ht="27.75" customHeight="1" x14ac:dyDescent="0.2">
      <c r="B22" s="59"/>
      <c r="C22" s="59"/>
      <c r="D22" s="64">
        <v>661</v>
      </c>
      <c r="E22" s="64"/>
      <c r="F22" s="56" t="s">
        <v>94</v>
      </c>
      <c r="G22" s="123">
        <f>(G23+G24)</f>
        <v>9467.5499999999993</v>
      </c>
      <c r="H22" s="123">
        <f>(H23+H24)</f>
        <v>20548.09</v>
      </c>
      <c r="I22" s="143">
        <f>(I23+I24)</f>
        <v>9223.5500000000011</v>
      </c>
      <c r="J22" s="198">
        <f t="shared" si="0"/>
        <v>0.97422775691704844</v>
      </c>
      <c r="K22" s="198">
        <f t="shared" si="1"/>
        <v>0.97422775691704844</v>
      </c>
    </row>
    <row r="23" spans="2:11" ht="27.75" customHeight="1" x14ac:dyDescent="0.2">
      <c r="B23" s="61"/>
      <c r="C23" s="61"/>
      <c r="D23" s="62"/>
      <c r="E23" s="62">
        <v>6614</v>
      </c>
      <c r="F23" s="67" t="s">
        <v>165</v>
      </c>
      <c r="G23" s="113">
        <v>0</v>
      </c>
      <c r="H23" s="113">
        <v>523.1</v>
      </c>
      <c r="I23" s="139">
        <v>523.1</v>
      </c>
      <c r="J23" s="198" t="e">
        <f t="shared" si="0"/>
        <v>#DIV/0!</v>
      </c>
      <c r="K23" s="198" t="e">
        <f t="shared" si="1"/>
        <v>#DIV/0!</v>
      </c>
    </row>
    <row r="24" spans="2:11" ht="15" customHeight="1" x14ac:dyDescent="0.2">
      <c r="B24" s="61"/>
      <c r="C24" s="59"/>
      <c r="D24" s="62"/>
      <c r="E24" s="62">
        <v>6615</v>
      </c>
      <c r="F24" s="67" t="s">
        <v>95</v>
      </c>
      <c r="G24" s="113">
        <v>9467.5499999999993</v>
      </c>
      <c r="H24" s="113">
        <v>20024.990000000002</v>
      </c>
      <c r="I24" s="139">
        <v>8700.4500000000007</v>
      </c>
      <c r="J24" s="198">
        <f t="shared" si="0"/>
        <v>0.91897587020929394</v>
      </c>
      <c r="K24" s="198">
        <f t="shared" si="1"/>
        <v>0.91897587020929394</v>
      </c>
    </row>
    <row r="25" spans="2:11" s="141" customFormat="1" ht="36" customHeight="1" x14ac:dyDescent="0.2">
      <c r="B25" s="59"/>
      <c r="C25" s="59"/>
      <c r="D25" s="64">
        <v>663</v>
      </c>
      <c r="E25" s="64"/>
      <c r="F25" s="56" t="s">
        <v>96</v>
      </c>
      <c r="G25" s="123">
        <f>(G26+G27)</f>
        <v>18537.2</v>
      </c>
      <c r="H25" s="123">
        <f>(H26+H27)</f>
        <v>22430.38</v>
      </c>
      <c r="I25" s="143">
        <v>20833</v>
      </c>
      <c r="J25" s="198">
        <f t="shared" si="0"/>
        <v>1.123848261873422</v>
      </c>
      <c r="K25" s="198">
        <f t="shared" si="1"/>
        <v>1.123848261873422</v>
      </c>
    </row>
    <row r="26" spans="2:11" ht="15.75" customHeight="1" x14ac:dyDescent="0.2">
      <c r="B26" s="61"/>
      <c r="C26" s="59"/>
      <c r="D26" s="62"/>
      <c r="E26" s="62">
        <v>6631</v>
      </c>
      <c r="F26" s="67" t="s">
        <v>97</v>
      </c>
      <c r="G26" s="113">
        <v>18228.21</v>
      </c>
      <c r="H26" s="113">
        <v>22430.38</v>
      </c>
      <c r="I26" s="139">
        <v>20833</v>
      </c>
      <c r="J26" s="198">
        <f t="shared" si="0"/>
        <v>1.1428988364737953</v>
      </c>
      <c r="K26" s="198">
        <f t="shared" si="1"/>
        <v>1.1428988364737953</v>
      </c>
    </row>
    <row r="27" spans="2:11" ht="25.5" customHeight="1" x14ac:dyDescent="0.2">
      <c r="B27" s="61"/>
      <c r="C27" s="61"/>
      <c r="D27" s="62"/>
      <c r="E27" s="62">
        <v>6632</v>
      </c>
      <c r="F27" s="67" t="s">
        <v>98</v>
      </c>
      <c r="G27" s="113">
        <v>308.99</v>
      </c>
      <c r="H27" s="113">
        <v>0</v>
      </c>
      <c r="I27" s="139">
        <v>0</v>
      </c>
      <c r="J27" s="198">
        <f t="shared" si="0"/>
        <v>0</v>
      </c>
      <c r="K27" s="198">
        <f t="shared" si="1"/>
        <v>0</v>
      </c>
    </row>
    <row r="28" spans="2:11" s="141" customFormat="1" ht="24" customHeight="1" x14ac:dyDescent="0.2">
      <c r="B28" s="65"/>
      <c r="C28" s="65">
        <v>67</v>
      </c>
      <c r="D28" s="65"/>
      <c r="E28" s="65"/>
      <c r="F28" s="58" t="s">
        <v>99</v>
      </c>
      <c r="G28" s="120">
        <v>134338.35</v>
      </c>
      <c r="H28" s="120">
        <v>137538.51</v>
      </c>
      <c r="I28" s="142">
        <v>148476.56</v>
      </c>
      <c r="J28" s="198">
        <f t="shared" si="0"/>
        <v>1.1052432905421272</v>
      </c>
      <c r="K28" s="198">
        <f t="shared" si="1"/>
        <v>1.1052432905421272</v>
      </c>
    </row>
    <row r="29" spans="2:11" s="141" customFormat="1" ht="22.5" customHeight="1" x14ac:dyDescent="0.2">
      <c r="B29" s="59"/>
      <c r="C29" s="59"/>
      <c r="D29" s="64">
        <v>671</v>
      </c>
      <c r="E29" s="64"/>
      <c r="F29" s="56" t="s">
        <v>100</v>
      </c>
      <c r="G29" s="123">
        <f>(G30+G31)</f>
        <v>134338.35</v>
      </c>
      <c r="H29" s="123">
        <v>137538.51</v>
      </c>
      <c r="I29" s="143">
        <v>148476.56</v>
      </c>
      <c r="J29" s="198">
        <f t="shared" si="0"/>
        <v>1.1052432905421272</v>
      </c>
      <c r="K29" s="198">
        <f t="shared" si="1"/>
        <v>1.1052432905421272</v>
      </c>
    </row>
    <row r="30" spans="2:11" ht="24" customHeight="1" x14ac:dyDescent="0.2">
      <c r="B30" s="61"/>
      <c r="C30" s="59"/>
      <c r="D30" s="62"/>
      <c r="E30" s="62">
        <v>6711</v>
      </c>
      <c r="F30" s="67" t="s">
        <v>101</v>
      </c>
      <c r="G30" s="113">
        <v>134338.35</v>
      </c>
      <c r="H30" s="113">
        <v>137538.51</v>
      </c>
      <c r="I30" s="139">
        <v>148476.56</v>
      </c>
      <c r="J30" s="198">
        <f t="shared" si="0"/>
        <v>1.1052432905421272</v>
      </c>
      <c r="K30" s="198">
        <f t="shared" si="1"/>
        <v>1.1052432905421272</v>
      </c>
    </row>
    <row r="31" spans="2:11" ht="27" customHeight="1" x14ac:dyDescent="0.2">
      <c r="B31" s="61"/>
      <c r="C31" s="61"/>
      <c r="D31" s="62"/>
      <c r="E31" s="62">
        <v>6712</v>
      </c>
      <c r="F31" s="67" t="s">
        <v>102</v>
      </c>
      <c r="G31" s="113">
        <v>0</v>
      </c>
      <c r="H31" s="113">
        <v>0</v>
      </c>
      <c r="I31" s="139">
        <v>0</v>
      </c>
      <c r="J31" s="198" t="e">
        <f t="shared" si="0"/>
        <v>#DIV/0!</v>
      </c>
      <c r="K31" s="198" t="e">
        <f t="shared" si="1"/>
        <v>#DIV/0!</v>
      </c>
    </row>
    <row r="32" spans="2:11" s="141" customFormat="1" ht="16.5" customHeight="1" x14ac:dyDescent="0.2">
      <c r="B32" s="151">
        <v>9</v>
      </c>
      <c r="C32" s="151"/>
      <c r="D32" s="152"/>
      <c r="E32" s="152"/>
      <c r="F32" s="116" t="s">
        <v>160</v>
      </c>
      <c r="G32" s="117">
        <v>25750.69</v>
      </c>
      <c r="H32" s="117">
        <v>26887.51</v>
      </c>
      <c r="I32" s="153">
        <v>-152864.95000000001</v>
      </c>
      <c r="J32" s="198">
        <f t="shared" si="0"/>
        <v>-5.9363438416601664</v>
      </c>
      <c r="K32" s="198">
        <f t="shared" si="1"/>
        <v>-5.9363438416601664</v>
      </c>
    </row>
    <row r="33" spans="1:12" s="141" customFormat="1" x14ac:dyDescent="0.2">
      <c r="B33" s="65"/>
      <c r="C33" s="65">
        <v>92</v>
      </c>
      <c r="D33" s="65"/>
      <c r="E33" s="65"/>
      <c r="F33" s="58" t="s">
        <v>161</v>
      </c>
      <c r="G33" s="120">
        <v>25750.69</v>
      </c>
      <c r="H33" s="120">
        <v>26887.51</v>
      </c>
      <c r="I33" s="142">
        <v>-152864.95000000001</v>
      </c>
      <c r="J33" s="198">
        <f t="shared" si="0"/>
        <v>-5.9363438416601664</v>
      </c>
      <c r="K33" s="198">
        <f t="shared" si="1"/>
        <v>-5.9363438416601664</v>
      </c>
    </row>
    <row r="34" spans="1:12" s="141" customFormat="1" ht="25.5" customHeight="1" x14ac:dyDescent="0.2">
      <c r="B34" s="59"/>
      <c r="C34" s="59"/>
      <c r="D34" s="64">
        <v>922</v>
      </c>
      <c r="E34" s="64"/>
      <c r="F34" s="56" t="s">
        <v>162</v>
      </c>
      <c r="G34" s="123">
        <v>25750.69</v>
      </c>
      <c r="H34" s="123">
        <v>26887.51</v>
      </c>
      <c r="I34" s="143">
        <v>-152864.95000000001</v>
      </c>
      <c r="J34" s="198">
        <f t="shared" si="0"/>
        <v>-5.9363438416601664</v>
      </c>
      <c r="K34" s="198">
        <f t="shared" si="1"/>
        <v>-5.9363438416601664</v>
      </c>
    </row>
    <row r="35" spans="1:12" x14ac:dyDescent="0.2">
      <c r="B35" s="61"/>
      <c r="C35" s="59"/>
      <c r="D35" s="62"/>
      <c r="E35" s="62">
        <v>9221</v>
      </c>
      <c r="F35" s="67" t="s">
        <v>163</v>
      </c>
      <c r="G35" s="113">
        <v>25750.69</v>
      </c>
      <c r="H35" s="113">
        <v>26887.51</v>
      </c>
      <c r="I35" s="139"/>
      <c r="J35" s="198">
        <f t="shared" ref="J35" si="2">(I35/G35)</f>
        <v>0</v>
      </c>
      <c r="K35" s="198">
        <f t="shared" ref="K35" si="3">(I35/G35)</f>
        <v>0</v>
      </c>
    </row>
    <row r="36" spans="1:12" x14ac:dyDescent="0.2">
      <c r="A36" s="145"/>
      <c r="B36" s="61"/>
      <c r="C36" s="59"/>
      <c r="D36" s="62"/>
      <c r="E36" s="62">
        <v>9222</v>
      </c>
      <c r="F36" s="67" t="s">
        <v>296</v>
      </c>
      <c r="G36" s="113"/>
      <c r="H36" s="113"/>
      <c r="I36" s="139">
        <v>-152864.95000000001</v>
      </c>
      <c r="J36" s="198" t="e">
        <f t="shared" si="0"/>
        <v>#DIV/0!</v>
      </c>
      <c r="K36" s="198" t="e">
        <f t="shared" si="1"/>
        <v>#DIV/0!</v>
      </c>
      <c r="L36" s="145"/>
    </row>
    <row r="37" spans="1:12" s="160" customFormat="1" ht="15.75" x14ac:dyDescent="0.25">
      <c r="A37" s="154"/>
      <c r="B37" s="146"/>
      <c r="C37" s="146"/>
      <c r="D37" s="147"/>
      <c r="E37" s="147"/>
      <c r="F37" s="148"/>
      <c r="G37" s="149"/>
      <c r="H37" s="149"/>
      <c r="I37" s="150"/>
      <c r="J37" s="145"/>
      <c r="K37" s="145"/>
      <c r="L37" s="154"/>
    </row>
    <row r="38" spans="1:12" s="141" customFormat="1" ht="15.75" x14ac:dyDescent="0.25">
      <c r="B38" s="155"/>
      <c r="C38" s="155"/>
      <c r="D38" s="156"/>
      <c r="E38" s="156"/>
      <c r="F38" s="157" t="s">
        <v>166</v>
      </c>
      <c r="G38" s="158">
        <f>(G39+G90)</f>
        <v>2373971.1199999996</v>
      </c>
      <c r="H38" s="158">
        <f>(H39+H90)</f>
        <v>2975174.65</v>
      </c>
      <c r="I38" s="159">
        <f>(I39+I90)</f>
        <v>2714285.7399999998</v>
      </c>
      <c r="J38" s="166">
        <f>(I38/G38)</f>
        <v>1.1433524684158753</v>
      </c>
      <c r="K38" s="166">
        <f>(I38/H38)</f>
        <v>0.91231139657633198</v>
      </c>
    </row>
    <row r="39" spans="1:12" s="141" customFormat="1" ht="15.75" x14ac:dyDescent="0.25">
      <c r="B39" s="116">
        <v>3</v>
      </c>
      <c r="C39" s="116"/>
      <c r="D39" s="116"/>
      <c r="E39" s="116"/>
      <c r="F39" s="116" t="s">
        <v>3</v>
      </c>
      <c r="G39" s="117">
        <f>(G40+G48+G80+G84+G87)</f>
        <v>2371455.61</v>
      </c>
      <c r="H39" s="117">
        <f>(H40+H48+H80+H84+H87)</f>
        <v>2949573.04</v>
      </c>
      <c r="I39" s="118">
        <f>(I40+I48+I80+I84+I87)</f>
        <v>2706690.01</v>
      </c>
      <c r="J39" s="166">
        <f t="shared" ref="J39:J100" si="4">(I39/G39)</f>
        <v>1.1413622918288568</v>
      </c>
      <c r="K39" s="166">
        <f t="shared" ref="K39:K100" si="5">(I39/H39)</f>
        <v>0.91765485149674397</v>
      </c>
    </row>
    <row r="40" spans="1:12" s="141" customFormat="1" ht="15.75" x14ac:dyDescent="0.25">
      <c r="B40" s="58"/>
      <c r="C40" s="58">
        <v>31</v>
      </c>
      <c r="D40" s="58"/>
      <c r="E40" s="58"/>
      <c r="F40" s="58" t="s">
        <v>4</v>
      </c>
      <c r="G40" s="120">
        <f>(G41+G43+G45)</f>
        <v>2198050.14</v>
      </c>
      <c r="H40" s="120">
        <f>(H41+H43+H45)</f>
        <v>2747332.68</v>
      </c>
      <c r="I40" s="121">
        <v>2519728.83</v>
      </c>
      <c r="J40" s="166">
        <f t="shared" si="4"/>
        <v>1.1463472939702821</v>
      </c>
      <c r="K40" s="166">
        <f t="shared" si="5"/>
        <v>0.91715460902972989</v>
      </c>
    </row>
    <row r="41" spans="1:12" ht="15.75" x14ac:dyDescent="0.25">
      <c r="B41" s="59"/>
      <c r="C41" s="59"/>
      <c r="D41" s="59">
        <v>311</v>
      </c>
      <c r="E41" s="59"/>
      <c r="F41" s="59" t="s">
        <v>19</v>
      </c>
      <c r="G41" s="123">
        <v>1825725.34</v>
      </c>
      <c r="H41" s="123">
        <v>2340000</v>
      </c>
      <c r="I41" s="124">
        <v>2098062.83</v>
      </c>
      <c r="J41" s="166">
        <f t="shared" si="4"/>
        <v>1.1491667361093865</v>
      </c>
      <c r="K41" s="166">
        <f t="shared" si="5"/>
        <v>0.89660804700854702</v>
      </c>
    </row>
    <row r="42" spans="1:12" s="141" customFormat="1" ht="15.75" x14ac:dyDescent="0.25">
      <c r="B42" s="61"/>
      <c r="C42" s="61"/>
      <c r="D42" s="61"/>
      <c r="E42" s="61">
        <v>3111</v>
      </c>
      <c r="F42" s="61" t="s">
        <v>20</v>
      </c>
      <c r="G42" s="113">
        <v>1825725.34</v>
      </c>
      <c r="H42" s="113">
        <v>2340000</v>
      </c>
      <c r="I42" s="114">
        <v>2098062.83</v>
      </c>
      <c r="J42" s="166">
        <f t="shared" si="4"/>
        <v>1.1491667361093865</v>
      </c>
      <c r="K42" s="166">
        <f t="shared" si="5"/>
        <v>0.89660804700854702</v>
      </c>
    </row>
    <row r="43" spans="1:12" ht="15.75" x14ac:dyDescent="0.25">
      <c r="B43" s="59"/>
      <c r="C43" s="59"/>
      <c r="D43" s="59">
        <v>312</v>
      </c>
      <c r="E43" s="59"/>
      <c r="F43" s="59" t="s">
        <v>81</v>
      </c>
      <c r="G43" s="123">
        <v>73944.429999999993</v>
      </c>
      <c r="H43" s="123">
        <v>86779.79</v>
      </c>
      <c r="I43" s="124">
        <v>75485.600000000006</v>
      </c>
      <c r="J43" s="166">
        <f t="shared" si="4"/>
        <v>1.020842273042067</v>
      </c>
      <c r="K43" s="166">
        <f t="shared" si="5"/>
        <v>0.86985230086406073</v>
      </c>
    </row>
    <row r="44" spans="1:12" s="141" customFormat="1" ht="15.75" x14ac:dyDescent="0.25">
      <c r="B44" s="61"/>
      <c r="C44" s="61"/>
      <c r="D44" s="61"/>
      <c r="E44" s="61">
        <v>3121</v>
      </c>
      <c r="F44" s="61" t="s">
        <v>81</v>
      </c>
      <c r="G44" s="113">
        <v>73944.429999999993</v>
      </c>
      <c r="H44" s="113">
        <v>86779.79</v>
      </c>
      <c r="I44" s="114">
        <v>75485.600000000006</v>
      </c>
      <c r="J44" s="166">
        <f t="shared" si="4"/>
        <v>1.020842273042067</v>
      </c>
      <c r="K44" s="166">
        <f t="shared" si="5"/>
        <v>0.86985230086406073</v>
      </c>
    </row>
    <row r="45" spans="1:12" ht="15.75" x14ac:dyDescent="0.25">
      <c r="B45" s="59"/>
      <c r="C45" s="59"/>
      <c r="D45" s="59">
        <v>313</v>
      </c>
      <c r="E45" s="59"/>
      <c r="F45" s="59" t="s">
        <v>82</v>
      </c>
      <c r="G45" s="123">
        <v>298380.37</v>
      </c>
      <c r="H45" s="123">
        <v>320552.89</v>
      </c>
      <c r="I45" s="124">
        <v>346180.4</v>
      </c>
      <c r="J45" s="166">
        <f t="shared" si="4"/>
        <v>1.1601983066111221</v>
      </c>
      <c r="K45" s="166">
        <f t="shared" si="5"/>
        <v>1.0799478363773292</v>
      </c>
    </row>
    <row r="46" spans="1:12" ht="15.75" x14ac:dyDescent="0.25">
      <c r="B46" s="61"/>
      <c r="C46" s="61"/>
      <c r="D46" s="61"/>
      <c r="E46" s="61">
        <v>3132</v>
      </c>
      <c r="F46" s="61" t="s">
        <v>83</v>
      </c>
      <c r="G46" s="113">
        <v>298380.37</v>
      </c>
      <c r="H46" s="113">
        <v>320552.89</v>
      </c>
      <c r="I46" s="114">
        <v>346180.4</v>
      </c>
      <c r="J46" s="166">
        <f t="shared" si="4"/>
        <v>1.1601983066111221</v>
      </c>
      <c r="K46" s="166">
        <f t="shared" si="5"/>
        <v>1.0799478363773292</v>
      </c>
    </row>
    <row r="47" spans="1:12" s="141" customFormat="1" ht="15.75" x14ac:dyDescent="0.25">
      <c r="B47" s="61"/>
      <c r="C47" s="61"/>
      <c r="D47" s="62"/>
      <c r="E47" s="62">
        <v>3133</v>
      </c>
      <c r="F47" s="61" t="s">
        <v>84</v>
      </c>
      <c r="G47" s="113">
        <v>0</v>
      </c>
      <c r="H47" s="113">
        <v>0</v>
      </c>
      <c r="I47" s="114">
        <v>0</v>
      </c>
      <c r="J47" s="166" t="e">
        <f t="shared" si="4"/>
        <v>#DIV/0!</v>
      </c>
      <c r="K47" s="166" t="e">
        <f t="shared" si="5"/>
        <v>#DIV/0!</v>
      </c>
    </row>
    <row r="48" spans="1:12" s="141" customFormat="1" ht="15.75" x14ac:dyDescent="0.25">
      <c r="B48" s="65"/>
      <c r="C48" s="65">
        <v>32</v>
      </c>
      <c r="D48" s="66"/>
      <c r="E48" s="66"/>
      <c r="F48" s="65" t="s">
        <v>103</v>
      </c>
      <c r="G48" s="120">
        <v>171716.77</v>
      </c>
      <c r="H48" s="120">
        <f>(H49+H54+H60+H70+H72)</f>
        <v>200640.05</v>
      </c>
      <c r="I48" s="121">
        <v>185406.31</v>
      </c>
      <c r="J48" s="166">
        <f t="shared" si="4"/>
        <v>1.0797216253252377</v>
      </c>
      <c r="K48" s="166">
        <f t="shared" si="5"/>
        <v>0.92407428128132951</v>
      </c>
    </row>
    <row r="49" spans="2:11" ht="15.75" x14ac:dyDescent="0.25">
      <c r="B49" s="59"/>
      <c r="C49" s="59"/>
      <c r="D49" s="59">
        <v>321</v>
      </c>
      <c r="E49" s="59"/>
      <c r="F49" s="59" t="s">
        <v>21</v>
      </c>
      <c r="G49" s="123">
        <v>62815.82</v>
      </c>
      <c r="H49" s="123">
        <f>(H50+H51+H52)</f>
        <v>62854.25</v>
      </c>
      <c r="I49" s="124">
        <v>56549.49</v>
      </c>
      <c r="J49" s="166">
        <f t="shared" si="4"/>
        <v>0.9002428050768102</v>
      </c>
      <c r="K49" s="166">
        <f t="shared" si="5"/>
        <v>0.89969238356992565</v>
      </c>
    </row>
    <row r="50" spans="2:11" ht="15.75" x14ac:dyDescent="0.25">
      <c r="B50" s="61"/>
      <c r="C50" s="59"/>
      <c r="D50" s="61"/>
      <c r="E50" s="61">
        <v>3211</v>
      </c>
      <c r="F50" s="63" t="s">
        <v>22</v>
      </c>
      <c r="G50" s="113">
        <v>21872.04</v>
      </c>
      <c r="H50" s="113">
        <v>20050.099999999999</v>
      </c>
      <c r="I50" s="114">
        <v>16296.71</v>
      </c>
      <c r="J50" s="166">
        <f t="shared" si="4"/>
        <v>0.74509327890768295</v>
      </c>
      <c r="K50" s="166">
        <f t="shared" si="5"/>
        <v>0.81279943740928973</v>
      </c>
    </row>
    <row r="51" spans="2:11" ht="15.75" x14ac:dyDescent="0.25">
      <c r="B51" s="61"/>
      <c r="C51" s="59"/>
      <c r="D51" s="62"/>
      <c r="E51" s="61">
        <v>3212</v>
      </c>
      <c r="F51" s="61" t="s">
        <v>104</v>
      </c>
      <c r="G51" s="113">
        <v>40393.18</v>
      </c>
      <c r="H51" s="113">
        <v>42240.54</v>
      </c>
      <c r="I51" s="114">
        <v>39567.120000000003</v>
      </c>
      <c r="J51" s="166">
        <f t="shared" si="4"/>
        <v>0.9795495180126943</v>
      </c>
      <c r="K51" s="166">
        <f t="shared" si="5"/>
        <v>0.93670961592820545</v>
      </c>
    </row>
    <row r="52" spans="2:11" ht="15.75" x14ac:dyDescent="0.25">
      <c r="B52" s="126"/>
      <c r="C52" s="61"/>
      <c r="D52" s="62"/>
      <c r="E52" s="61">
        <v>3213</v>
      </c>
      <c r="F52" s="61" t="s">
        <v>105</v>
      </c>
      <c r="G52" s="113">
        <v>550.6</v>
      </c>
      <c r="H52" s="113">
        <v>563.61</v>
      </c>
      <c r="I52" s="114">
        <v>685.66</v>
      </c>
      <c r="J52" s="166">
        <f t="shared" si="4"/>
        <v>1.2452960406828912</v>
      </c>
      <c r="K52" s="166">
        <f t="shared" si="5"/>
        <v>1.2165504515533789</v>
      </c>
    </row>
    <row r="53" spans="2:11" s="141" customFormat="1" ht="15.75" x14ac:dyDescent="0.25">
      <c r="B53" s="126"/>
      <c r="C53" s="61"/>
      <c r="D53" s="62"/>
      <c r="E53" s="61">
        <v>3214</v>
      </c>
      <c r="F53" s="61" t="s">
        <v>155</v>
      </c>
      <c r="G53" s="113">
        <v>0</v>
      </c>
      <c r="H53" s="113">
        <v>0</v>
      </c>
      <c r="I53" s="114">
        <v>0</v>
      </c>
      <c r="J53" s="166" t="e">
        <f t="shared" si="4"/>
        <v>#DIV/0!</v>
      </c>
      <c r="K53" s="166" t="e">
        <f t="shared" si="5"/>
        <v>#DIV/0!</v>
      </c>
    </row>
    <row r="54" spans="2:11" ht="15.75" x14ac:dyDescent="0.25">
      <c r="B54" s="56"/>
      <c r="C54" s="127"/>
      <c r="D54" s="127">
        <v>322</v>
      </c>
      <c r="E54" s="127"/>
      <c r="F54" s="128" t="s">
        <v>106</v>
      </c>
      <c r="G54" s="123">
        <v>73535.240000000005</v>
      </c>
      <c r="H54" s="123">
        <f>(H55+H56+H57+H58+H59)</f>
        <v>85383.889999999985</v>
      </c>
      <c r="I54" s="124">
        <v>91554.92</v>
      </c>
      <c r="J54" s="166">
        <f t="shared" si="4"/>
        <v>1.2450482244975334</v>
      </c>
      <c r="K54" s="166">
        <f t="shared" si="5"/>
        <v>1.0722739383272419</v>
      </c>
    </row>
    <row r="55" spans="2:11" ht="15.75" x14ac:dyDescent="0.25">
      <c r="B55" s="67"/>
      <c r="C55" s="67"/>
      <c r="D55" s="67"/>
      <c r="E55" s="67">
        <v>3221</v>
      </c>
      <c r="F55" s="129" t="s">
        <v>58</v>
      </c>
      <c r="G55" s="113">
        <v>15991.49</v>
      </c>
      <c r="H55" s="113">
        <v>23426.99</v>
      </c>
      <c r="I55" s="114">
        <v>20425.57</v>
      </c>
      <c r="J55" s="166">
        <f t="shared" si="4"/>
        <v>1.277277476958057</v>
      </c>
      <c r="K55" s="166">
        <f t="shared" si="5"/>
        <v>0.87188196178851818</v>
      </c>
    </row>
    <row r="56" spans="2:11" ht="15.75" x14ac:dyDescent="0.25">
      <c r="B56" s="67"/>
      <c r="C56" s="67"/>
      <c r="D56" s="61"/>
      <c r="E56" s="61">
        <v>3222</v>
      </c>
      <c r="F56" s="61" t="s">
        <v>107</v>
      </c>
      <c r="G56" s="113">
        <v>0</v>
      </c>
      <c r="H56" s="113">
        <v>0</v>
      </c>
      <c r="I56" s="114">
        <v>0</v>
      </c>
      <c r="J56" s="166" t="e">
        <f t="shared" si="4"/>
        <v>#DIV/0!</v>
      </c>
      <c r="K56" s="166" t="e">
        <f t="shared" si="5"/>
        <v>#DIV/0!</v>
      </c>
    </row>
    <row r="57" spans="2:11" ht="15.75" x14ac:dyDescent="0.25">
      <c r="B57" s="115"/>
      <c r="C57" s="67" t="s">
        <v>13</v>
      </c>
      <c r="D57" s="61"/>
      <c r="E57" s="61">
        <v>3223</v>
      </c>
      <c r="F57" s="61" t="s">
        <v>108</v>
      </c>
      <c r="G57" s="113">
        <v>56876.26</v>
      </c>
      <c r="H57" s="113">
        <v>58438.27</v>
      </c>
      <c r="I57" s="114">
        <v>70302.399999999994</v>
      </c>
      <c r="J57" s="166">
        <f t="shared" si="4"/>
        <v>1.2360587703903174</v>
      </c>
      <c r="K57" s="166">
        <f t="shared" si="5"/>
        <v>1.2030198703691948</v>
      </c>
    </row>
    <row r="58" spans="2:11" ht="15.75" x14ac:dyDescent="0.25">
      <c r="B58" s="115"/>
      <c r="C58" s="115"/>
      <c r="D58" s="115"/>
      <c r="E58" s="130">
        <v>3225</v>
      </c>
      <c r="F58" s="115" t="s">
        <v>109</v>
      </c>
      <c r="G58" s="114">
        <v>437.19</v>
      </c>
      <c r="H58" s="114">
        <v>3181.29</v>
      </c>
      <c r="I58" s="114">
        <v>524.01</v>
      </c>
      <c r="J58" s="166">
        <f t="shared" si="4"/>
        <v>1.1985864269539559</v>
      </c>
      <c r="K58" s="166">
        <f t="shared" si="5"/>
        <v>0.16471620003206247</v>
      </c>
    </row>
    <row r="59" spans="2:11" s="141" customFormat="1" ht="15.75" x14ac:dyDescent="0.25">
      <c r="B59" s="115"/>
      <c r="C59" s="115"/>
      <c r="D59" s="115"/>
      <c r="E59" s="130">
        <v>3227</v>
      </c>
      <c r="F59" s="115" t="s">
        <v>110</v>
      </c>
      <c r="G59" s="114">
        <v>230</v>
      </c>
      <c r="H59" s="114">
        <v>337.34</v>
      </c>
      <c r="I59" s="114">
        <v>302.94</v>
      </c>
      <c r="J59" s="166">
        <f t="shared" si="4"/>
        <v>1.3171304347826087</v>
      </c>
      <c r="K59" s="166">
        <f t="shared" si="5"/>
        <v>0.89802573071678427</v>
      </c>
    </row>
    <row r="60" spans="2:11" ht="15.75" x14ac:dyDescent="0.25">
      <c r="B60" s="125"/>
      <c r="C60" s="125"/>
      <c r="D60" s="131">
        <v>323</v>
      </c>
      <c r="E60" s="125"/>
      <c r="F60" s="125" t="s">
        <v>111</v>
      </c>
      <c r="G60" s="124">
        <v>28051.62</v>
      </c>
      <c r="H60" s="124">
        <f>(H61+H62+H63+H64+H65+H66+H67+H68+H69)</f>
        <v>38646.54</v>
      </c>
      <c r="I60" s="124">
        <v>27661.9</v>
      </c>
      <c r="J60" s="166">
        <f t="shared" si="4"/>
        <v>0.98610704123326931</v>
      </c>
      <c r="K60" s="166">
        <f t="shared" si="5"/>
        <v>0.71576653433916726</v>
      </c>
    </row>
    <row r="61" spans="2:11" ht="15.75" x14ac:dyDescent="0.25">
      <c r="B61" s="115"/>
      <c r="C61" s="115"/>
      <c r="D61" s="115"/>
      <c r="E61" s="130">
        <v>3231</v>
      </c>
      <c r="F61" s="115" t="s">
        <v>63</v>
      </c>
      <c r="G61" s="114">
        <v>4227.84</v>
      </c>
      <c r="H61" s="114">
        <v>5500</v>
      </c>
      <c r="I61" s="114">
        <v>6358.56</v>
      </c>
      <c r="J61" s="166">
        <f t="shared" si="4"/>
        <v>1.5039736603088103</v>
      </c>
      <c r="K61" s="166">
        <f t="shared" si="5"/>
        <v>1.1561018181818183</v>
      </c>
    </row>
    <row r="62" spans="2:11" ht="15.75" x14ac:dyDescent="0.25">
      <c r="B62" s="115"/>
      <c r="C62" s="115"/>
      <c r="D62" s="115"/>
      <c r="E62" s="130">
        <v>3232</v>
      </c>
      <c r="F62" s="115" t="s">
        <v>198</v>
      </c>
      <c r="G62" s="114">
        <v>0</v>
      </c>
      <c r="H62" s="114">
        <v>1599.76</v>
      </c>
      <c r="I62" s="114">
        <v>34.81</v>
      </c>
      <c r="J62" s="166" t="e">
        <f t="shared" si="4"/>
        <v>#DIV/0!</v>
      </c>
      <c r="K62" s="166">
        <f t="shared" si="5"/>
        <v>2.1759513927089066E-2</v>
      </c>
    </row>
    <row r="63" spans="2:11" ht="15.75" x14ac:dyDescent="0.25">
      <c r="B63" s="115"/>
      <c r="C63" s="115"/>
      <c r="D63" s="115"/>
      <c r="E63" s="130">
        <v>3233</v>
      </c>
      <c r="F63" s="115" t="s">
        <v>192</v>
      </c>
      <c r="G63" s="114">
        <v>551.37</v>
      </c>
      <c r="H63" s="114">
        <v>1027.79</v>
      </c>
      <c r="I63" s="114">
        <v>614.95000000000005</v>
      </c>
      <c r="J63" s="166">
        <f t="shared" si="4"/>
        <v>1.1153127663819216</v>
      </c>
      <c r="K63" s="166">
        <f t="shared" si="5"/>
        <v>0.59832261454188118</v>
      </c>
    </row>
    <row r="64" spans="2:11" ht="15.75" x14ac:dyDescent="0.25">
      <c r="B64" s="115"/>
      <c r="C64" s="115"/>
      <c r="D64" s="115"/>
      <c r="E64" s="130">
        <v>3234</v>
      </c>
      <c r="F64" s="115" t="s">
        <v>112</v>
      </c>
      <c r="G64" s="114">
        <v>11299.83</v>
      </c>
      <c r="H64" s="114">
        <v>9570.06</v>
      </c>
      <c r="I64" s="114">
        <v>11374.8</v>
      </c>
      <c r="J64" s="166">
        <f t="shared" si="4"/>
        <v>1.0066346130870996</v>
      </c>
      <c r="K64" s="166">
        <f t="shared" si="5"/>
        <v>1.1885818897687161</v>
      </c>
    </row>
    <row r="65" spans="2:11" ht="15.75" x14ac:dyDescent="0.25">
      <c r="B65" s="115"/>
      <c r="C65" s="115"/>
      <c r="D65" s="115"/>
      <c r="E65" s="130">
        <v>3235</v>
      </c>
      <c r="F65" s="115" t="s">
        <v>200</v>
      </c>
      <c r="G65" s="114">
        <v>0</v>
      </c>
      <c r="H65" s="114">
        <v>296.74</v>
      </c>
      <c r="I65" s="114">
        <v>0</v>
      </c>
      <c r="J65" s="166" t="e">
        <f t="shared" si="4"/>
        <v>#DIV/0!</v>
      </c>
      <c r="K65" s="166">
        <f t="shared" si="5"/>
        <v>0</v>
      </c>
    </row>
    <row r="66" spans="2:11" ht="15.75" x14ac:dyDescent="0.25">
      <c r="B66" s="115"/>
      <c r="C66" s="115"/>
      <c r="D66" s="115"/>
      <c r="E66" s="130">
        <v>3236</v>
      </c>
      <c r="F66" s="115" t="s">
        <v>113</v>
      </c>
      <c r="G66" s="114">
        <v>4778.1000000000004</v>
      </c>
      <c r="H66" s="114">
        <v>4050</v>
      </c>
      <c r="I66" s="114">
        <v>3840</v>
      </c>
      <c r="J66" s="166">
        <f t="shared" si="4"/>
        <v>0.80366672945312989</v>
      </c>
      <c r="K66" s="166">
        <f t="shared" si="5"/>
        <v>0.94814814814814818</v>
      </c>
    </row>
    <row r="67" spans="2:11" ht="15.75" x14ac:dyDescent="0.25">
      <c r="B67" s="115"/>
      <c r="C67" s="115"/>
      <c r="D67" s="115"/>
      <c r="E67" s="130">
        <v>3237</v>
      </c>
      <c r="F67" s="115" t="s">
        <v>114</v>
      </c>
      <c r="G67" s="114">
        <v>305.64999999999998</v>
      </c>
      <c r="H67" s="114">
        <v>1350</v>
      </c>
      <c r="I67" s="114">
        <v>917.7</v>
      </c>
      <c r="J67" s="166">
        <f t="shared" si="4"/>
        <v>3.0024537870112877</v>
      </c>
      <c r="K67" s="166">
        <f t="shared" si="5"/>
        <v>0.67977777777777781</v>
      </c>
    </row>
    <row r="68" spans="2:11" ht="15.75" x14ac:dyDescent="0.25">
      <c r="B68" s="115"/>
      <c r="C68" s="115"/>
      <c r="D68" s="115"/>
      <c r="E68" s="130">
        <v>3238</v>
      </c>
      <c r="F68" s="115" t="s">
        <v>115</v>
      </c>
      <c r="G68" s="114">
        <v>2541.54</v>
      </c>
      <c r="H68" s="114">
        <v>2426.9499999999998</v>
      </c>
      <c r="I68" s="114">
        <v>2260.62</v>
      </c>
      <c r="J68" s="166">
        <f t="shared" si="4"/>
        <v>0.88946858991005451</v>
      </c>
      <c r="K68" s="166">
        <f t="shared" si="5"/>
        <v>0.93146541955952944</v>
      </c>
    </row>
    <row r="69" spans="2:11" ht="15.75" x14ac:dyDescent="0.25">
      <c r="B69" s="115"/>
      <c r="C69" s="115"/>
      <c r="D69" s="115"/>
      <c r="E69" s="130">
        <v>3239</v>
      </c>
      <c r="F69" s="115" t="s">
        <v>116</v>
      </c>
      <c r="G69" s="114">
        <v>4347.29</v>
      </c>
      <c r="H69" s="114">
        <v>12825.24</v>
      </c>
      <c r="I69" s="114">
        <v>2260.46</v>
      </c>
      <c r="J69" s="166">
        <f t="shared" si="4"/>
        <v>0.51996991229018541</v>
      </c>
      <c r="K69" s="166">
        <f t="shared" si="5"/>
        <v>0.17625089277081754</v>
      </c>
    </row>
    <row r="70" spans="2:11" ht="15.75" x14ac:dyDescent="0.25">
      <c r="B70" s="115"/>
      <c r="C70" s="115"/>
      <c r="D70" s="132">
        <v>324</v>
      </c>
      <c r="E70" s="130"/>
      <c r="F70" s="125" t="s">
        <v>193</v>
      </c>
      <c r="G70" s="124">
        <v>60.65</v>
      </c>
      <c r="H70" s="124">
        <v>100</v>
      </c>
      <c r="I70" s="114">
        <v>0</v>
      </c>
      <c r="J70" s="166">
        <f t="shared" si="4"/>
        <v>0</v>
      </c>
      <c r="K70" s="166">
        <f t="shared" si="5"/>
        <v>0</v>
      </c>
    </row>
    <row r="71" spans="2:11" s="141" customFormat="1" ht="15.75" x14ac:dyDescent="0.25">
      <c r="B71" s="115"/>
      <c r="C71" s="115"/>
      <c r="D71" s="132"/>
      <c r="E71" s="130">
        <v>3241</v>
      </c>
      <c r="F71" s="115" t="s">
        <v>193</v>
      </c>
      <c r="G71" s="114">
        <v>60.65</v>
      </c>
      <c r="H71" s="114">
        <v>100</v>
      </c>
      <c r="I71" s="114">
        <v>0</v>
      </c>
      <c r="J71" s="166">
        <f t="shared" si="4"/>
        <v>0</v>
      </c>
      <c r="K71" s="166">
        <f t="shared" si="5"/>
        <v>0</v>
      </c>
    </row>
    <row r="72" spans="2:11" s="141" customFormat="1" ht="15.75" x14ac:dyDescent="0.25">
      <c r="B72" s="125"/>
      <c r="C72" s="125"/>
      <c r="D72" s="132">
        <v>329</v>
      </c>
      <c r="E72" s="125"/>
      <c r="F72" s="125" t="s">
        <v>69</v>
      </c>
      <c r="G72" s="124">
        <v>7253.44</v>
      </c>
      <c r="H72" s="124">
        <f>(H73+H74+H75+H76+H77+H78+H79)</f>
        <v>13655.369999999999</v>
      </c>
      <c r="I72" s="124">
        <v>9640</v>
      </c>
      <c r="J72" s="166">
        <f t="shared" si="4"/>
        <v>1.3290245731680417</v>
      </c>
      <c r="K72" s="166">
        <f t="shared" si="5"/>
        <v>0.70594938108597571</v>
      </c>
    </row>
    <row r="73" spans="2:11" ht="15.75" x14ac:dyDescent="0.25">
      <c r="B73" s="125"/>
      <c r="C73" s="125"/>
      <c r="D73" s="132"/>
      <c r="E73" s="130">
        <v>3291</v>
      </c>
      <c r="F73" s="115" t="s">
        <v>199</v>
      </c>
      <c r="G73" s="114">
        <v>564.05999999999995</v>
      </c>
      <c r="H73" s="114">
        <v>800</v>
      </c>
      <c r="I73" s="124">
        <v>0</v>
      </c>
      <c r="J73" s="166">
        <f t="shared" si="4"/>
        <v>0</v>
      </c>
      <c r="K73" s="166">
        <f t="shared" si="5"/>
        <v>0</v>
      </c>
    </row>
    <row r="74" spans="2:11" ht="15.75" x14ac:dyDescent="0.25">
      <c r="B74" s="115"/>
      <c r="C74" s="115"/>
      <c r="D74" s="115"/>
      <c r="E74" s="130">
        <v>3292</v>
      </c>
      <c r="F74" s="115" t="s">
        <v>70</v>
      </c>
      <c r="G74" s="114">
        <v>1650</v>
      </c>
      <c r="H74" s="114">
        <v>2799.08</v>
      </c>
      <c r="I74" s="114">
        <v>2600</v>
      </c>
      <c r="J74" s="166">
        <f t="shared" si="4"/>
        <v>1.5757575757575757</v>
      </c>
      <c r="K74" s="166">
        <f t="shared" si="5"/>
        <v>0.92887663089300776</v>
      </c>
    </row>
    <row r="75" spans="2:11" ht="15.75" x14ac:dyDescent="0.25">
      <c r="B75" s="115"/>
      <c r="C75" s="115"/>
      <c r="D75" s="115"/>
      <c r="E75" s="130">
        <v>3293</v>
      </c>
      <c r="F75" s="115" t="s">
        <v>71</v>
      </c>
      <c r="G75" s="114">
        <v>2880.91</v>
      </c>
      <c r="H75" s="114">
        <v>4959.95</v>
      </c>
      <c r="I75" s="114">
        <v>3275.12</v>
      </c>
      <c r="J75" s="166">
        <f t="shared" si="4"/>
        <v>1.1368352360885969</v>
      </c>
      <c r="K75" s="166">
        <f t="shared" si="5"/>
        <v>0.66031310799504028</v>
      </c>
    </row>
    <row r="76" spans="2:11" ht="15.75" x14ac:dyDescent="0.25">
      <c r="B76" s="115"/>
      <c r="C76" s="115"/>
      <c r="D76" s="115"/>
      <c r="E76" s="130">
        <v>3294</v>
      </c>
      <c r="F76" s="115" t="s">
        <v>117</v>
      </c>
      <c r="G76" s="114">
        <v>35</v>
      </c>
      <c r="H76" s="114">
        <v>132.72999999999999</v>
      </c>
      <c r="I76" s="114">
        <v>40</v>
      </c>
      <c r="J76" s="166">
        <f t="shared" si="4"/>
        <v>1.1428571428571428</v>
      </c>
      <c r="K76" s="166">
        <f t="shared" si="5"/>
        <v>0.30136367060950803</v>
      </c>
    </row>
    <row r="77" spans="2:11" ht="15.75" x14ac:dyDescent="0.25">
      <c r="B77" s="115"/>
      <c r="C77" s="115"/>
      <c r="D77" s="115"/>
      <c r="E77" s="130">
        <v>3295</v>
      </c>
      <c r="F77" s="115" t="s">
        <v>118</v>
      </c>
      <c r="G77" s="114">
        <v>150.43</v>
      </c>
      <c r="H77" s="114">
        <v>50</v>
      </c>
      <c r="I77" s="114">
        <v>0</v>
      </c>
      <c r="J77" s="166">
        <f t="shared" si="4"/>
        <v>0</v>
      </c>
      <c r="K77" s="166">
        <f t="shared" si="5"/>
        <v>0</v>
      </c>
    </row>
    <row r="78" spans="2:11" ht="15.75" x14ac:dyDescent="0.25">
      <c r="B78" s="115"/>
      <c r="C78" s="115"/>
      <c r="D78" s="115"/>
      <c r="E78" s="130">
        <v>3296</v>
      </c>
      <c r="F78" s="115" t="s">
        <v>119</v>
      </c>
      <c r="G78" s="114">
        <v>0</v>
      </c>
      <c r="H78" s="114">
        <v>0</v>
      </c>
      <c r="I78" s="114">
        <v>0</v>
      </c>
      <c r="J78" s="166" t="e">
        <f t="shared" si="4"/>
        <v>#DIV/0!</v>
      </c>
      <c r="K78" s="166" t="e">
        <f t="shared" si="5"/>
        <v>#DIV/0!</v>
      </c>
    </row>
    <row r="79" spans="2:11" s="141" customFormat="1" ht="15.75" x14ac:dyDescent="0.25">
      <c r="B79" s="115"/>
      <c r="C79" s="115"/>
      <c r="D79" s="115"/>
      <c r="E79" s="130">
        <v>3299</v>
      </c>
      <c r="F79" s="115" t="s">
        <v>69</v>
      </c>
      <c r="G79" s="114">
        <v>1973.04</v>
      </c>
      <c r="H79" s="114">
        <v>4913.6099999999997</v>
      </c>
      <c r="I79" s="114">
        <v>3724.88</v>
      </c>
      <c r="J79" s="166">
        <f t="shared" si="4"/>
        <v>1.8878887402181406</v>
      </c>
      <c r="K79" s="166">
        <f t="shared" si="5"/>
        <v>0.75807400261722035</v>
      </c>
    </row>
    <row r="80" spans="2:11" s="141" customFormat="1" ht="15.75" x14ac:dyDescent="0.25">
      <c r="B80" s="122"/>
      <c r="C80" s="133">
        <v>34</v>
      </c>
      <c r="D80" s="122"/>
      <c r="E80" s="122"/>
      <c r="F80" s="122" t="s">
        <v>120</v>
      </c>
      <c r="G80" s="121">
        <v>34.92</v>
      </c>
      <c r="H80" s="121">
        <v>45.99</v>
      </c>
      <c r="I80" s="121">
        <v>0.55000000000000004</v>
      </c>
      <c r="J80" s="166">
        <f t="shared" si="4"/>
        <v>1.5750286368843069E-2</v>
      </c>
      <c r="K80" s="166">
        <f t="shared" si="5"/>
        <v>1.1959121548162645E-2</v>
      </c>
    </row>
    <row r="81" spans="2:11" ht="15.75" x14ac:dyDescent="0.25">
      <c r="B81" s="125"/>
      <c r="C81" s="125"/>
      <c r="D81" s="125">
        <v>343</v>
      </c>
      <c r="E81" s="125"/>
      <c r="F81" s="125" t="s">
        <v>121</v>
      </c>
      <c r="G81" s="124">
        <v>34.92</v>
      </c>
      <c r="H81" s="124">
        <f>(H82+H83)</f>
        <v>45.989999999999995</v>
      </c>
      <c r="I81" s="124">
        <v>0.55000000000000004</v>
      </c>
      <c r="J81" s="166">
        <f t="shared" si="4"/>
        <v>1.5750286368843069E-2</v>
      </c>
      <c r="K81" s="166">
        <f t="shared" si="5"/>
        <v>1.1959121548162647E-2</v>
      </c>
    </row>
    <row r="82" spans="2:11" ht="15.75" x14ac:dyDescent="0.25">
      <c r="B82" s="115"/>
      <c r="C82" s="115"/>
      <c r="D82" s="115"/>
      <c r="E82" s="115">
        <v>3431</v>
      </c>
      <c r="F82" s="115" t="s">
        <v>76</v>
      </c>
      <c r="G82" s="114">
        <v>0</v>
      </c>
      <c r="H82" s="114">
        <v>13.27</v>
      </c>
      <c r="I82" s="114">
        <v>0</v>
      </c>
      <c r="J82" s="166" t="e">
        <f t="shared" si="4"/>
        <v>#DIV/0!</v>
      </c>
      <c r="K82" s="166">
        <f t="shared" si="5"/>
        <v>0</v>
      </c>
    </row>
    <row r="83" spans="2:11" s="141" customFormat="1" ht="28.5" customHeight="1" x14ac:dyDescent="0.25">
      <c r="B83" s="115"/>
      <c r="C83" s="115"/>
      <c r="D83" s="115"/>
      <c r="E83" s="115">
        <v>3433</v>
      </c>
      <c r="F83" s="115" t="s">
        <v>122</v>
      </c>
      <c r="G83" s="114">
        <v>34.92</v>
      </c>
      <c r="H83" s="114">
        <v>32.72</v>
      </c>
      <c r="I83" s="114">
        <v>0.55000000000000004</v>
      </c>
      <c r="J83" s="166">
        <f t="shared" si="4"/>
        <v>1.5750286368843069E-2</v>
      </c>
      <c r="K83" s="166">
        <f t="shared" si="5"/>
        <v>1.6809290953545233E-2</v>
      </c>
    </row>
    <row r="84" spans="2:11" s="141" customFormat="1" ht="26.25" x14ac:dyDescent="0.25">
      <c r="B84" s="122"/>
      <c r="C84" s="134">
        <v>37</v>
      </c>
      <c r="D84" s="122"/>
      <c r="E84" s="122"/>
      <c r="F84" s="135" t="s">
        <v>139</v>
      </c>
      <c r="G84" s="121">
        <v>0</v>
      </c>
      <c r="H84" s="121">
        <v>0</v>
      </c>
      <c r="I84" s="121">
        <v>0</v>
      </c>
      <c r="J84" s="166" t="e">
        <f t="shared" si="4"/>
        <v>#DIV/0!</v>
      </c>
      <c r="K84" s="166" t="e">
        <f t="shared" si="5"/>
        <v>#DIV/0!</v>
      </c>
    </row>
    <row r="85" spans="2:11" ht="15.75" x14ac:dyDescent="0.25">
      <c r="B85" s="125"/>
      <c r="C85" s="125"/>
      <c r="D85" s="125">
        <v>372</v>
      </c>
      <c r="E85" s="125"/>
      <c r="F85" s="125" t="s">
        <v>140</v>
      </c>
      <c r="G85" s="124">
        <v>0</v>
      </c>
      <c r="H85" s="124">
        <v>0</v>
      </c>
      <c r="I85" s="124">
        <v>0</v>
      </c>
      <c r="J85" s="166" t="e">
        <f t="shared" si="4"/>
        <v>#DIV/0!</v>
      </c>
      <c r="K85" s="166" t="e">
        <f t="shared" si="5"/>
        <v>#DIV/0!</v>
      </c>
    </row>
    <row r="86" spans="2:11" s="141" customFormat="1" ht="15.75" x14ac:dyDescent="0.25">
      <c r="B86" s="115"/>
      <c r="C86" s="115"/>
      <c r="D86" s="115"/>
      <c r="E86" s="115">
        <v>3722</v>
      </c>
      <c r="F86" s="115" t="s">
        <v>141</v>
      </c>
      <c r="G86" s="114">
        <v>0</v>
      </c>
      <c r="H86" s="114">
        <v>0</v>
      </c>
      <c r="I86" s="114">
        <v>0</v>
      </c>
      <c r="J86" s="166" t="e">
        <f t="shared" si="4"/>
        <v>#DIV/0!</v>
      </c>
      <c r="K86" s="166" t="e">
        <f t="shared" si="5"/>
        <v>#DIV/0!</v>
      </c>
    </row>
    <row r="87" spans="2:11" s="141" customFormat="1" ht="15.75" x14ac:dyDescent="0.25">
      <c r="B87" s="122"/>
      <c r="C87" s="133">
        <v>38</v>
      </c>
      <c r="D87" s="122"/>
      <c r="E87" s="122"/>
      <c r="F87" s="122" t="s">
        <v>123</v>
      </c>
      <c r="G87" s="121">
        <v>1653.78</v>
      </c>
      <c r="H87" s="121">
        <v>1554.32</v>
      </c>
      <c r="I87" s="121">
        <v>1554.32</v>
      </c>
      <c r="J87" s="166">
        <f t="shared" si="4"/>
        <v>0.93985898970842552</v>
      </c>
      <c r="K87" s="166">
        <f t="shared" si="5"/>
        <v>1</v>
      </c>
    </row>
    <row r="88" spans="2:11" ht="15.75" x14ac:dyDescent="0.25">
      <c r="B88" s="125"/>
      <c r="C88" s="125"/>
      <c r="D88" s="125">
        <v>381</v>
      </c>
      <c r="E88" s="125"/>
      <c r="F88" s="125" t="s">
        <v>97</v>
      </c>
      <c r="G88" s="124">
        <v>1653.78</v>
      </c>
      <c r="H88" s="124">
        <v>1554.32</v>
      </c>
      <c r="I88" s="124">
        <v>1554.32</v>
      </c>
      <c r="J88" s="166">
        <f t="shared" si="4"/>
        <v>0.93985898970842552</v>
      </c>
      <c r="K88" s="166">
        <f t="shared" si="5"/>
        <v>1</v>
      </c>
    </row>
    <row r="89" spans="2:11" s="141" customFormat="1" ht="15.75" x14ac:dyDescent="0.25">
      <c r="B89" s="115"/>
      <c r="C89" s="115"/>
      <c r="D89" s="115"/>
      <c r="E89" s="115">
        <v>3812</v>
      </c>
      <c r="F89" s="115" t="s">
        <v>124</v>
      </c>
      <c r="G89" s="114">
        <v>1653.78</v>
      </c>
      <c r="H89" s="114">
        <v>1554.32</v>
      </c>
      <c r="I89" s="114">
        <v>1554.32</v>
      </c>
      <c r="J89" s="166">
        <f t="shared" si="4"/>
        <v>0.93985898970842552</v>
      </c>
      <c r="K89" s="166">
        <f t="shared" si="5"/>
        <v>1</v>
      </c>
    </row>
    <row r="90" spans="2:11" s="141" customFormat="1" ht="15.75" x14ac:dyDescent="0.25">
      <c r="B90" s="119">
        <v>4</v>
      </c>
      <c r="C90" s="119"/>
      <c r="D90" s="119"/>
      <c r="E90" s="119"/>
      <c r="F90" s="119" t="s">
        <v>125</v>
      </c>
      <c r="G90" s="118">
        <v>2515.5100000000002</v>
      </c>
      <c r="H90" s="118">
        <v>25601.61</v>
      </c>
      <c r="I90" s="118">
        <v>7595.73</v>
      </c>
      <c r="J90" s="166">
        <f t="shared" si="4"/>
        <v>3.0195586580852387</v>
      </c>
      <c r="K90" s="166">
        <f t="shared" si="5"/>
        <v>0.29668954413413839</v>
      </c>
    </row>
    <row r="91" spans="2:11" s="141" customFormat="1" ht="15.75" x14ac:dyDescent="0.25">
      <c r="B91" s="122"/>
      <c r="C91" s="133">
        <v>42</v>
      </c>
      <c r="D91" s="122"/>
      <c r="E91" s="122"/>
      <c r="F91" s="122" t="s">
        <v>126</v>
      </c>
      <c r="G91" s="121">
        <v>2515.5100000000002</v>
      </c>
      <c r="H91" s="121">
        <f>(H92+H99)</f>
        <v>25601.610000000004</v>
      </c>
      <c r="I91" s="121">
        <v>7595.73</v>
      </c>
      <c r="J91" s="166">
        <f t="shared" si="4"/>
        <v>3.0195586580852387</v>
      </c>
      <c r="K91" s="166">
        <f t="shared" si="5"/>
        <v>0.29668954413413839</v>
      </c>
    </row>
    <row r="92" spans="2:11" ht="15.75" x14ac:dyDescent="0.25">
      <c r="B92" s="162"/>
      <c r="C92" s="162"/>
      <c r="D92" s="162">
        <v>422</v>
      </c>
      <c r="E92" s="162"/>
      <c r="F92" s="162" t="s">
        <v>79</v>
      </c>
      <c r="G92" s="163">
        <v>1716.74</v>
      </c>
      <c r="H92" s="163">
        <f>(H93+H94+H95+H96+H97+H98)</f>
        <v>23836.160000000003</v>
      </c>
      <c r="I92" s="163">
        <v>6653.46</v>
      </c>
      <c r="J92" s="166">
        <f t="shared" si="4"/>
        <v>3.8756363805818004</v>
      </c>
      <c r="K92" s="166">
        <f t="shared" si="5"/>
        <v>0.27913304827623237</v>
      </c>
    </row>
    <row r="93" spans="2:11" ht="15.75" x14ac:dyDescent="0.25">
      <c r="B93" s="164"/>
      <c r="C93" s="164"/>
      <c r="D93" s="164"/>
      <c r="E93" s="164">
        <v>4221</v>
      </c>
      <c r="F93" s="164" t="s">
        <v>85</v>
      </c>
      <c r="G93" s="165">
        <v>231.73</v>
      </c>
      <c r="H93" s="165">
        <v>6054.46</v>
      </c>
      <c r="I93" s="165">
        <v>4511.3500000000004</v>
      </c>
      <c r="J93" s="166">
        <f t="shared" si="4"/>
        <v>19.468131014542788</v>
      </c>
      <c r="K93" s="166">
        <f t="shared" si="5"/>
        <v>0.74512838469491915</v>
      </c>
    </row>
    <row r="94" spans="2:11" ht="15.75" x14ac:dyDescent="0.25">
      <c r="B94" s="164"/>
      <c r="C94" s="164"/>
      <c r="D94" s="164"/>
      <c r="E94" s="164">
        <v>4222</v>
      </c>
      <c r="F94" s="164" t="s">
        <v>195</v>
      </c>
      <c r="G94" s="165">
        <v>0</v>
      </c>
      <c r="H94" s="165">
        <v>1527.23</v>
      </c>
      <c r="I94" s="165">
        <v>0</v>
      </c>
      <c r="J94" s="166" t="e">
        <f t="shared" si="4"/>
        <v>#DIV/0!</v>
      </c>
      <c r="K94" s="166">
        <f t="shared" si="5"/>
        <v>0</v>
      </c>
    </row>
    <row r="95" spans="2:11" ht="15.75" x14ac:dyDescent="0.25">
      <c r="B95" s="164"/>
      <c r="C95" s="164"/>
      <c r="D95" s="164"/>
      <c r="E95" s="164">
        <v>4224</v>
      </c>
      <c r="F95" s="164" t="s">
        <v>196</v>
      </c>
      <c r="G95" s="165">
        <v>0</v>
      </c>
      <c r="H95" s="165">
        <v>800</v>
      </c>
      <c r="I95" s="165">
        <v>0</v>
      </c>
      <c r="J95" s="166" t="e">
        <f t="shared" si="4"/>
        <v>#DIV/0!</v>
      </c>
      <c r="K95" s="166">
        <f t="shared" si="5"/>
        <v>0</v>
      </c>
    </row>
    <row r="96" spans="2:11" ht="15.75" x14ac:dyDescent="0.25">
      <c r="B96" s="164"/>
      <c r="C96" s="164"/>
      <c r="D96" s="164"/>
      <c r="E96" s="164">
        <v>4225</v>
      </c>
      <c r="F96" s="164" t="s">
        <v>197</v>
      </c>
      <c r="G96" s="165">
        <v>0</v>
      </c>
      <c r="H96" s="165">
        <v>827.23</v>
      </c>
      <c r="I96" s="165">
        <v>0</v>
      </c>
      <c r="J96" s="166" t="e">
        <f t="shared" si="4"/>
        <v>#DIV/0!</v>
      </c>
      <c r="K96" s="166">
        <f t="shared" si="5"/>
        <v>0</v>
      </c>
    </row>
    <row r="97" spans="2:11" ht="15.75" x14ac:dyDescent="0.25">
      <c r="B97" s="164"/>
      <c r="C97" s="164"/>
      <c r="D97" s="164"/>
      <c r="E97" s="164">
        <v>4226</v>
      </c>
      <c r="F97" s="164" t="s">
        <v>194</v>
      </c>
      <c r="G97" s="165">
        <v>1176.02</v>
      </c>
      <c r="H97" s="165">
        <v>3663.62</v>
      </c>
      <c r="I97" s="165">
        <v>1867.13</v>
      </c>
      <c r="J97" s="166">
        <f t="shared" si="4"/>
        <v>1.5876685770650161</v>
      </c>
      <c r="K97" s="166">
        <f t="shared" si="5"/>
        <v>0.50964073784944952</v>
      </c>
    </row>
    <row r="98" spans="2:11" s="141" customFormat="1" ht="15.75" x14ac:dyDescent="0.25">
      <c r="B98" s="164"/>
      <c r="C98" s="164"/>
      <c r="D98" s="164"/>
      <c r="E98" s="164">
        <v>4227</v>
      </c>
      <c r="F98" s="164" t="s">
        <v>158</v>
      </c>
      <c r="G98" s="165">
        <v>308.99</v>
      </c>
      <c r="H98" s="165">
        <v>10963.62</v>
      </c>
      <c r="I98" s="165">
        <v>274.98</v>
      </c>
      <c r="J98" s="166">
        <f t="shared" si="4"/>
        <v>0.88993171300042073</v>
      </c>
      <c r="K98" s="166">
        <f t="shared" si="5"/>
        <v>2.5081131961888499E-2</v>
      </c>
    </row>
    <row r="99" spans="2:11" ht="15.75" x14ac:dyDescent="0.25">
      <c r="B99" s="125"/>
      <c r="C99" s="125"/>
      <c r="D99" s="125">
        <v>424</v>
      </c>
      <c r="E99" s="132"/>
      <c r="F99" s="125" t="s">
        <v>127</v>
      </c>
      <c r="G99" s="124">
        <v>798.77</v>
      </c>
      <c r="H99" s="124">
        <v>1765.45</v>
      </c>
      <c r="I99" s="124">
        <v>942.27</v>
      </c>
      <c r="J99" s="166">
        <f t="shared" si="4"/>
        <v>1.179651213741127</v>
      </c>
      <c r="K99" s="166">
        <f t="shared" si="5"/>
        <v>0.53372794471664442</v>
      </c>
    </row>
    <row r="100" spans="2:11" ht="15.75" x14ac:dyDescent="0.25">
      <c r="B100" s="115"/>
      <c r="C100" s="115"/>
      <c r="D100" s="115"/>
      <c r="E100" s="130">
        <v>4241</v>
      </c>
      <c r="F100" s="115" t="s">
        <v>128</v>
      </c>
      <c r="G100" s="114">
        <v>798.77</v>
      </c>
      <c r="H100" s="114">
        <v>1765.45</v>
      </c>
      <c r="I100" s="114">
        <v>942.27</v>
      </c>
      <c r="J100" s="166">
        <f t="shared" si="4"/>
        <v>1.179651213741127</v>
      </c>
      <c r="K100" s="166">
        <f t="shared" si="5"/>
        <v>0.53372794471664442</v>
      </c>
    </row>
  </sheetData>
  <mergeCells count="4">
    <mergeCell ref="B6:F6"/>
    <mergeCell ref="B7:F7"/>
    <mergeCell ref="B2:K2"/>
    <mergeCell ref="B4:K4"/>
  </mergeCells>
  <pageMargins left="0.7" right="0.7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5"/>
  <sheetViews>
    <sheetView workbookViewId="0">
      <selection activeCell="B10" sqref="B10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12"/>
      <c r="C1" s="12"/>
      <c r="D1" s="12"/>
      <c r="E1" s="2"/>
      <c r="F1" s="2"/>
      <c r="G1" s="2"/>
    </row>
    <row r="2" spans="2:7" ht="15.75" customHeight="1" x14ac:dyDescent="0.25">
      <c r="B2" s="230" t="s">
        <v>174</v>
      </c>
      <c r="C2" s="230"/>
      <c r="D2" s="230"/>
      <c r="E2" s="230"/>
      <c r="F2" s="230"/>
      <c r="G2" s="230"/>
    </row>
    <row r="3" spans="2:7" ht="18" x14ac:dyDescent="0.25">
      <c r="B3" s="12"/>
      <c r="C3" s="12"/>
      <c r="D3" s="12"/>
      <c r="E3" s="2"/>
      <c r="F3" s="2"/>
      <c r="G3" s="2"/>
    </row>
    <row r="4" spans="2:7" ht="24" x14ac:dyDescent="0.25">
      <c r="B4" s="43" t="s">
        <v>6</v>
      </c>
      <c r="C4" s="43" t="s">
        <v>183</v>
      </c>
      <c r="D4" s="43" t="s">
        <v>186</v>
      </c>
      <c r="E4" s="43" t="s">
        <v>188</v>
      </c>
      <c r="F4" s="43" t="s">
        <v>14</v>
      </c>
      <c r="G4" s="43" t="s">
        <v>40</v>
      </c>
    </row>
    <row r="5" spans="2:7" x14ac:dyDescent="0.25">
      <c r="B5" s="43">
        <v>1</v>
      </c>
      <c r="C5" s="43">
        <v>2</v>
      </c>
      <c r="D5" s="43">
        <v>3</v>
      </c>
      <c r="E5" s="43">
        <v>4</v>
      </c>
      <c r="F5" s="43" t="s">
        <v>144</v>
      </c>
      <c r="G5" s="43" t="s">
        <v>145</v>
      </c>
    </row>
    <row r="6" spans="2:7" ht="24" x14ac:dyDescent="0.25">
      <c r="B6" s="43" t="s">
        <v>181</v>
      </c>
      <c r="C6" s="175">
        <v>2409020.31</v>
      </c>
      <c r="D6" s="175">
        <f>(D7+D18)</f>
        <v>2975174.6499999994</v>
      </c>
      <c r="E6" s="175">
        <v>2535670.1</v>
      </c>
      <c r="F6" s="176">
        <f>E6/C6</f>
        <v>1.0525731516144834</v>
      </c>
      <c r="G6" s="176">
        <f>E6/D6</f>
        <v>0.85227605041606569</v>
      </c>
    </row>
    <row r="7" spans="2:7" s="26" customFormat="1" x14ac:dyDescent="0.25">
      <c r="B7" s="44" t="s">
        <v>31</v>
      </c>
      <c r="C7" s="50">
        <f>(C10+C12+C14+C16+C8)</f>
        <v>2383269.6200000006</v>
      </c>
      <c r="D7" s="50">
        <f>(D8+D10+D12+D14+D16)</f>
        <v>2948287.1399999997</v>
      </c>
      <c r="E7" s="53">
        <f>(E8+E10+E12+E14+E16)</f>
        <v>2535670.1</v>
      </c>
      <c r="F7" s="111">
        <f>E7/C7</f>
        <v>1.0639459668016913</v>
      </c>
      <c r="G7" s="111">
        <f t="shared" ref="G7:G22" si="0">E7/D7</f>
        <v>0.86004855687156723</v>
      </c>
    </row>
    <row r="8" spans="2:7" s="26" customFormat="1" x14ac:dyDescent="0.25">
      <c r="B8" s="45" t="s">
        <v>131</v>
      </c>
      <c r="C8" s="46">
        <v>134338.35</v>
      </c>
      <c r="D8" s="46">
        <v>137538.51</v>
      </c>
      <c r="E8" s="51">
        <v>148476.56</v>
      </c>
      <c r="F8" s="190">
        <f>E8/C8</f>
        <v>1.1052432905421272</v>
      </c>
      <c r="G8" s="190">
        <f t="shared" si="0"/>
        <v>1.0795271811509373</v>
      </c>
    </row>
    <row r="9" spans="2:7" ht="24" x14ac:dyDescent="0.25">
      <c r="B9" s="47" t="s">
        <v>143</v>
      </c>
      <c r="C9" s="48">
        <v>134338.35</v>
      </c>
      <c r="D9" s="48">
        <v>137538.51</v>
      </c>
      <c r="E9" s="52">
        <v>148476.56</v>
      </c>
      <c r="F9" s="190">
        <f t="shared" ref="F9:F17" si="1">E9/C9</f>
        <v>1.1052432905421272</v>
      </c>
      <c r="G9" s="190">
        <f t="shared" si="0"/>
        <v>1.0795271811509373</v>
      </c>
    </row>
    <row r="10" spans="2:7" s="26" customFormat="1" x14ac:dyDescent="0.25">
      <c r="B10" s="45" t="s">
        <v>132</v>
      </c>
      <c r="C10" s="46">
        <v>9467.5499999999993</v>
      </c>
      <c r="D10" s="46">
        <v>20548.09</v>
      </c>
      <c r="E10" s="51">
        <v>9223.5499999999993</v>
      </c>
      <c r="F10" s="190">
        <f t="shared" si="1"/>
        <v>0.97422775691704822</v>
      </c>
      <c r="G10" s="190">
        <f t="shared" si="0"/>
        <v>0.44887627025188226</v>
      </c>
    </row>
    <row r="11" spans="2:7" x14ac:dyDescent="0.25">
      <c r="B11" s="49" t="s">
        <v>129</v>
      </c>
      <c r="C11" s="48">
        <v>9467.5499999999993</v>
      </c>
      <c r="D11" s="48">
        <v>20548.09</v>
      </c>
      <c r="E11" s="52">
        <v>9223.5499999999993</v>
      </c>
      <c r="F11" s="190">
        <f t="shared" si="1"/>
        <v>0.97422775691704822</v>
      </c>
      <c r="G11" s="190">
        <f t="shared" si="0"/>
        <v>0.44887627025188226</v>
      </c>
    </row>
    <row r="12" spans="2:7" s="26" customFormat="1" x14ac:dyDescent="0.25">
      <c r="B12" s="45" t="s">
        <v>133</v>
      </c>
      <c r="C12" s="46">
        <v>3067.42</v>
      </c>
      <c r="D12" s="46">
        <v>5280.86</v>
      </c>
      <c r="E12" s="51">
        <v>11683.85</v>
      </c>
      <c r="F12" s="190">
        <f t="shared" si="1"/>
        <v>3.8090153940445064</v>
      </c>
      <c r="G12" s="190">
        <f t="shared" si="0"/>
        <v>2.2124900110966776</v>
      </c>
    </row>
    <row r="13" spans="2:7" x14ac:dyDescent="0.25">
      <c r="B13" s="49" t="s">
        <v>130</v>
      </c>
      <c r="C13" s="48">
        <v>3067.42</v>
      </c>
      <c r="D13" s="48">
        <v>5280.86</v>
      </c>
      <c r="E13" s="52">
        <v>11683.85</v>
      </c>
      <c r="F13" s="190">
        <f t="shared" si="1"/>
        <v>3.8090153940445064</v>
      </c>
      <c r="G13" s="190">
        <f t="shared" si="0"/>
        <v>2.2124900110966776</v>
      </c>
    </row>
    <row r="14" spans="2:7" s="26" customFormat="1" x14ac:dyDescent="0.25">
      <c r="B14" s="45" t="s">
        <v>134</v>
      </c>
      <c r="C14" s="46">
        <v>2217859.1</v>
      </c>
      <c r="D14" s="46">
        <v>2762489.3</v>
      </c>
      <c r="E14" s="51">
        <v>2345453.14</v>
      </c>
      <c r="F14" s="190">
        <f t="shared" si="1"/>
        <v>1.0575302732261036</v>
      </c>
      <c r="G14" s="190">
        <f t="shared" si="0"/>
        <v>0.84903609943394176</v>
      </c>
    </row>
    <row r="15" spans="2:7" x14ac:dyDescent="0.25">
      <c r="B15" s="49" t="s">
        <v>142</v>
      </c>
      <c r="C15" s="48">
        <v>2217859.1</v>
      </c>
      <c r="D15" s="48">
        <v>2762489.3</v>
      </c>
      <c r="E15" s="52">
        <v>2345453.14</v>
      </c>
      <c r="F15" s="190">
        <f t="shared" si="1"/>
        <v>1.0575302732261036</v>
      </c>
      <c r="G15" s="190">
        <f t="shared" si="0"/>
        <v>0.84903609943394176</v>
      </c>
    </row>
    <row r="16" spans="2:7" s="26" customFormat="1" ht="15.75" customHeight="1" x14ac:dyDescent="0.25">
      <c r="B16" s="45" t="s">
        <v>135</v>
      </c>
      <c r="C16" s="46">
        <v>18537.2</v>
      </c>
      <c r="D16" s="46">
        <v>22430.38</v>
      </c>
      <c r="E16" s="51">
        <v>20833</v>
      </c>
      <c r="F16" s="190">
        <f t="shared" si="1"/>
        <v>1.123848261873422</v>
      </c>
      <c r="G16" s="190">
        <f t="shared" si="0"/>
        <v>0.92878497823041783</v>
      </c>
    </row>
    <row r="17" spans="2:8" ht="15.75" customHeight="1" x14ac:dyDescent="0.25">
      <c r="B17" s="49" t="s">
        <v>136</v>
      </c>
      <c r="C17" s="48">
        <v>18537.2</v>
      </c>
      <c r="D17" s="48">
        <v>22430.38</v>
      </c>
      <c r="E17" s="52">
        <v>20833</v>
      </c>
      <c r="F17" s="112">
        <f t="shared" si="1"/>
        <v>1.123848261873422</v>
      </c>
      <c r="G17" s="112">
        <f t="shared" si="0"/>
        <v>0.92878497823041783</v>
      </c>
    </row>
    <row r="18" spans="2:8" s="26" customFormat="1" ht="15.75" customHeight="1" x14ac:dyDescent="0.25">
      <c r="B18" s="68" t="s">
        <v>146</v>
      </c>
      <c r="C18" s="50">
        <v>25750.69</v>
      </c>
      <c r="D18" s="50">
        <f>(D19+D20+D21+D22)</f>
        <v>26887.510000000002</v>
      </c>
      <c r="E18" s="53">
        <v>152864.95000000001</v>
      </c>
      <c r="F18" s="111">
        <f>E18/C18</f>
        <v>5.9363438416601664</v>
      </c>
      <c r="G18" s="111">
        <f t="shared" si="0"/>
        <v>5.6853516744391728</v>
      </c>
    </row>
    <row r="19" spans="2:8" ht="15.75" customHeight="1" x14ac:dyDescent="0.25">
      <c r="B19" s="49" t="s">
        <v>129</v>
      </c>
      <c r="C19" s="48">
        <v>9594.56</v>
      </c>
      <c r="D19" s="48">
        <v>7369.75</v>
      </c>
      <c r="E19" s="52">
        <v>15738.9</v>
      </c>
      <c r="F19" s="191">
        <f t="shared" ref="F19:F22" si="2">E19/C19</f>
        <v>1.6403983090417904</v>
      </c>
      <c r="G19" s="191">
        <f t="shared" si="0"/>
        <v>2.1356083991994299</v>
      </c>
    </row>
    <row r="20" spans="2:8" ht="15.75" customHeight="1" x14ac:dyDescent="0.25">
      <c r="B20" s="49" t="s">
        <v>130</v>
      </c>
      <c r="C20" s="48">
        <v>1116.53</v>
      </c>
      <c r="D20" s="48">
        <v>2376.4299999999998</v>
      </c>
      <c r="E20" s="52">
        <v>1627.61</v>
      </c>
      <c r="F20" s="191">
        <f t="shared" si="2"/>
        <v>1.4577396039515282</v>
      </c>
      <c r="G20" s="191">
        <f t="shared" si="0"/>
        <v>0.68489709353946893</v>
      </c>
    </row>
    <row r="21" spans="2:8" ht="15.75" customHeight="1" x14ac:dyDescent="0.25">
      <c r="B21" s="49" t="s">
        <v>147</v>
      </c>
      <c r="C21" s="48">
        <v>15179.32</v>
      </c>
      <c r="D21" s="48">
        <v>9386.2000000000007</v>
      </c>
      <c r="E21" s="52">
        <v>-172116.07</v>
      </c>
      <c r="F21" s="191">
        <f t="shared" si="2"/>
        <v>-11.338852465064312</v>
      </c>
      <c r="G21" s="191">
        <f t="shared" si="0"/>
        <v>-18.337140695915281</v>
      </c>
    </row>
    <row r="22" spans="2:8" ht="15.75" customHeight="1" x14ac:dyDescent="0.25">
      <c r="B22" s="49" t="s">
        <v>136</v>
      </c>
      <c r="C22" s="48">
        <v>13119.97</v>
      </c>
      <c r="D22" s="48">
        <v>7755.13</v>
      </c>
      <c r="E22" s="52">
        <v>18203.599999999999</v>
      </c>
      <c r="F22" s="191">
        <f t="shared" si="2"/>
        <v>1.3874726847698584</v>
      </c>
      <c r="G22" s="191">
        <f t="shared" si="0"/>
        <v>2.3472978531630027</v>
      </c>
    </row>
    <row r="23" spans="2:8" ht="18" customHeight="1" x14ac:dyDescent="0.25">
      <c r="B23" s="49" t="s">
        <v>143</v>
      </c>
      <c r="C23" s="48">
        <v>-13259.69</v>
      </c>
      <c r="D23" s="48"/>
      <c r="E23" s="52">
        <v>-16318.99</v>
      </c>
      <c r="F23" s="191">
        <f t="shared" ref="F23" si="3">E23/C23</f>
        <v>1.2307218343716935</v>
      </c>
      <c r="G23" s="191" t="e">
        <f t="shared" ref="G23" si="4">E23/D23</f>
        <v>#DIV/0!</v>
      </c>
      <c r="H23" s="181"/>
    </row>
    <row r="24" spans="2:8" s="26" customFormat="1" x14ac:dyDescent="0.25">
      <c r="B24" s="177"/>
      <c r="C24" s="178"/>
      <c r="D24" s="178"/>
      <c r="E24" s="179"/>
      <c r="F24" s="180"/>
      <c r="G24" s="180"/>
    </row>
    <row r="25" spans="2:8" s="26" customFormat="1" x14ac:dyDescent="0.25">
      <c r="B25" s="44" t="s">
        <v>30</v>
      </c>
      <c r="C25" s="50">
        <f>(C26+C28+C30+C32+C34)</f>
        <v>2373971.1200000006</v>
      </c>
      <c r="D25" s="50">
        <f>(D26+D28+D30+D32+D34)</f>
        <v>2975174.65</v>
      </c>
      <c r="E25" s="53">
        <f>(E26+E28+E30+E32+E34)</f>
        <v>2714285.7399999998</v>
      </c>
      <c r="F25" s="111">
        <f>E25/C25</f>
        <v>1.1433524684158749</v>
      </c>
      <c r="G25" s="111">
        <f t="shared" ref="G25:G35" si="5">E25/D25</f>
        <v>0.91231139657633198</v>
      </c>
    </row>
    <row r="26" spans="2:8" s="54" customFormat="1" x14ac:dyDescent="0.25">
      <c r="B26" s="45" t="s">
        <v>131</v>
      </c>
      <c r="C26" s="46">
        <v>137538.51</v>
      </c>
      <c r="D26" s="46">
        <v>137538.51</v>
      </c>
      <c r="E26" s="51">
        <v>151535.85999999999</v>
      </c>
      <c r="F26" s="190">
        <f>E26/C26</f>
        <v>1.1017704059757516</v>
      </c>
      <c r="G26" s="190">
        <f t="shared" si="5"/>
        <v>1.1017704059757516</v>
      </c>
    </row>
    <row r="27" spans="2:8" s="26" customFormat="1" ht="24" x14ac:dyDescent="0.25">
      <c r="B27" s="47" t="s">
        <v>143</v>
      </c>
      <c r="C27" s="48">
        <v>137538.51</v>
      </c>
      <c r="D27" s="48">
        <v>137538.51</v>
      </c>
      <c r="E27" s="52">
        <v>151535.85999999999</v>
      </c>
      <c r="F27" s="190">
        <f t="shared" ref="F27:F35" si="6">E27/C27</f>
        <v>1.1017704059757516</v>
      </c>
      <c r="G27" s="190">
        <f t="shared" si="5"/>
        <v>1.1017704059757516</v>
      </c>
    </row>
    <row r="28" spans="2:8" x14ac:dyDescent="0.25">
      <c r="B28" s="45" t="s">
        <v>132</v>
      </c>
      <c r="C28" s="46">
        <v>3513.79</v>
      </c>
      <c r="D28" s="46">
        <v>27917.84</v>
      </c>
      <c r="E28" s="51">
        <v>3079.21</v>
      </c>
      <c r="F28" s="190">
        <f t="shared" si="6"/>
        <v>0.87632157869423044</v>
      </c>
      <c r="G28" s="190">
        <f t="shared" si="5"/>
        <v>0.11029542400128377</v>
      </c>
    </row>
    <row r="29" spans="2:8" s="26" customFormat="1" x14ac:dyDescent="0.25">
      <c r="B29" s="49" t="s">
        <v>129</v>
      </c>
      <c r="C29" s="48">
        <v>3513.79</v>
      </c>
      <c r="D29" s="48">
        <v>27917.84</v>
      </c>
      <c r="E29" s="52">
        <v>3079.21</v>
      </c>
      <c r="F29" s="190">
        <f t="shared" si="6"/>
        <v>0.87632157869423044</v>
      </c>
      <c r="G29" s="190">
        <f t="shared" si="5"/>
        <v>0.11029542400128377</v>
      </c>
    </row>
    <row r="30" spans="2:8" x14ac:dyDescent="0.25">
      <c r="B30" s="45" t="s">
        <v>133</v>
      </c>
      <c r="C30" s="46">
        <v>2834.42</v>
      </c>
      <c r="D30" s="46">
        <v>7657.29</v>
      </c>
      <c r="E30" s="51">
        <v>11172.77</v>
      </c>
      <c r="F30" s="190">
        <f t="shared" si="6"/>
        <v>3.9418187847954784</v>
      </c>
      <c r="G30" s="190">
        <f t="shared" si="5"/>
        <v>1.4591023717268121</v>
      </c>
    </row>
    <row r="31" spans="2:8" s="26" customFormat="1" x14ac:dyDescent="0.25">
      <c r="B31" s="49" t="s">
        <v>130</v>
      </c>
      <c r="C31" s="48">
        <v>2834.42</v>
      </c>
      <c r="D31" s="48">
        <v>7657.29</v>
      </c>
      <c r="E31" s="52">
        <v>11172.77</v>
      </c>
      <c r="F31" s="190">
        <f t="shared" si="6"/>
        <v>3.9418187847954784</v>
      </c>
      <c r="G31" s="190">
        <f t="shared" si="5"/>
        <v>1.4591023717268121</v>
      </c>
    </row>
    <row r="32" spans="2:8" s="54" customFormat="1" x14ac:dyDescent="0.25">
      <c r="B32" s="45" t="s">
        <v>134</v>
      </c>
      <c r="C32" s="46">
        <v>2209159.4300000002</v>
      </c>
      <c r="D32" s="46">
        <v>2771875.5</v>
      </c>
      <c r="E32" s="51">
        <v>2532748.5299999998</v>
      </c>
      <c r="F32" s="190">
        <f t="shared" si="6"/>
        <v>1.1464761191997808</v>
      </c>
      <c r="G32" s="190">
        <f t="shared" si="5"/>
        <v>0.91373098467084823</v>
      </c>
    </row>
    <row r="33" spans="2:7" s="26" customFormat="1" x14ac:dyDescent="0.25">
      <c r="B33" s="49" t="s">
        <v>142</v>
      </c>
      <c r="C33" s="48">
        <v>2209159.4300000002</v>
      </c>
      <c r="D33" s="48">
        <v>2771875.5</v>
      </c>
      <c r="E33" s="52">
        <v>2532748.5299999998</v>
      </c>
      <c r="F33" s="190">
        <f t="shared" si="6"/>
        <v>1.1464761191997808</v>
      </c>
      <c r="G33" s="190">
        <f t="shared" si="5"/>
        <v>0.91373098467084823</v>
      </c>
    </row>
    <row r="34" spans="2:7" x14ac:dyDescent="0.25">
      <c r="B34" s="45" t="s">
        <v>135</v>
      </c>
      <c r="C34" s="46">
        <v>20924.97</v>
      </c>
      <c r="D34" s="46">
        <v>30185.51</v>
      </c>
      <c r="E34" s="51">
        <v>15749.37</v>
      </c>
      <c r="F34" s="190">
        <f t="shared" si="6"/>
        <v>0.75265914359733854</v>
      </c>
      <c r="G34" s="190">
        <f t="shared" si="5"/>
        <v>0.52175265549596483</v>
      </c>
    </row>
    <row r="35" spans="2:7" x14ac:dyDescent="0.25">
      <c r="B35" s="49" t="s">
        <v>136</v>
      </c>
      <c r="C35" s="52">
        <v>20924.97</v>
      </c>
      <c r="D35" s="52">
        <v>30185.51</v>
      </c>
      <c r="E35" s="52">
        <v>15749.37</v>
      </c>
      <c r="F35" s="190">
        <f t="shared" si="6"/>
        <v>0.75265914359733854</v>
      </c>
      <c r="G35" s="190">
        <f t="shared" si="5"/>
        <v>0.52175265549596483</v>
      </c>
    </row>
  </sheetData>
  <mergeCells count="1">
    <mergeCell ref="B2:G2"/>
  </mergeCells>
  <pageMargins left="0.7" right="0.7" top="0.75" bottom="0.75" header="0.3" footer="0.3"/>
  <pageSetup paperSize="9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"/>
  <sheetViews>
    <sheetView workbookViewId="0">
      <selection activeCell="B10" sqref="B10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12"/>
      <c r="C1" s="12"/>
      <c r="D1" s="12"/>
      <c r="E1" s="2"/>
      <c r="F1" s="2"/>
      <c r="G1" s="2"/>
    </row>
    <row r="2" spans="2:7" ht="15.75" customHeight="1" x14ac:dyDescent="0.25">
      <c r="B2" s="231" t="s">
        <v>175</v>
      </c>
      <c r="C2" s="231"/>
      <c r="D2" s="231"/>
      <c r="E2" s="231"/>
      <c r="F2" s="231"/>
      <c r="G2" s="231"/>
    </row>
    <row r="3" spans="2:7" ht="18" x14ac:dyDescent="0.25">
      <c r="B3" s="12"/>
      <c r="C3" s="12"/>
      <c r="D3" s="12"/>
      <c r="E3" s="2"/>
      <c r="F3" s="2"/>
      <c r="G3" s="2"/>
    </row>
    <row r="4" spans="2:7" ht="25.5" x14ac:dyDescent="0.25">
      <c r="B4" s="28" t="s">
        <v>6</v>
      </c>
      <c r="C4" s="28" t="s">
        <v>185</v>
      </c>
      <c r="D4" s="28" t="s">
        <v>186</v>
      </c>
      <c r="E4" s="28" t="s">
        <v>202</v>
      </c>
      <c r="F4" s="28" t="s">
        <v>14</v>
      </c>
      <c r="G4" s="28" t="s">
        <v>40</v>
      </c>
    </row>
    <row r="5" spans="2:7" x14ac:dyDescent="0.25">
      <c r="B5" s="28">
        <v>1</v>
      </c>
      <c r="C5" s="28">
        <v>2</v>
      </c>
      <c r="D5" s="28">
        <v>3</v>
      </c>
      <c r="E5" s="28">
        <v>4</v>
      </c>
      <c r="F5" s="28" t="s">
        <v>144</v>
      </c>
      <c r="G5" s="28" t="s">
        <v>145</v>
      </c>
    </row>
    <row r="6" spans="2:7" s="71" customFormat="1" ht="15.75" customHeight="1" x14ac:dyDescent="0.25">
      <c r="B6" s="69" t="s">
        <v>30</v>
      </c>
      <c r="C6" s="70">
        <v>2373971.12</v>
      </c>
      <c r="D6" s="70">
        <v>2975174.65</v>
      </c>
      <c r="E6" s="171">
        <v>2714285.74</v>
      </c>
      <c r="F6" s="174">
        <f>(E6/C6)</f>
        <v>1.1433524684158753</v>
      </c>
      <c r="G6" s="174">
        <f>(E6/D6)</f>
        <v>0.9123113965763322</v>
      </c>
    </row>
    <row r="7" spans="2:7" s="26" customFormat="1" ht="15.75" customHeight="1" x14ac:dyDescent="0.25">
      <c r="B7" s="4" t="s">
        <v>49</v>
      </c>
      <c r="C7" s="42">
        <v>2373971.12</v>
      </c>
      <c r="D7" s="42">
        <v>2975174.65</v>
      </c>
      <c r="E7" s="172">
        <v>2714285.74</v>
      </c>
      <c r="F7" s="174">
        <f t="shared" ref="F7:F8" si="0">(E7/C7)</f>
        <v>1.1433524684158753</v>
      </c>
      <c r="G7" s="174">
        <f t="shared" ref="G7:G8" si="1">(E7/D7)</f>
        <v>0.9123113965763322</v>
      </c>
    </row>
    <row r="8" spans="2:7" x14ac:dyDescent="0.25">
      <c r="B8" s="11" t="s">
        <v>201</v>
      </c>
      <c r="C8" s="41">
        <v>2373971.12</v>
      </c>
      <c r="D8" s="41">
        <v>2975174.65</v>
      </c>
      <c r="E8" s="173">
        <v>2714285.74</v>
      </c>
      <c r="F8" s="174">
        <f t="shared" si="0"/>
        <v>1.1433524684158753</v>
      </c>
      <c r="G8" s="174">
        <f t="shared" si="1"/>
        <v>0.9123113965763322</v>
      </c>
    </row>
  </sheetData>
  <mergeCells count="1">
    <mergeCell ref="B2:G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6"/>
  <sheetViews>
    <sheetView topLeftCell="A4" workbookViewId="0">
      <selection activeCell="I9" sqref="I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9" width="25.28515625" customWidth="1"/>
    <col min="10" max="11" width="15.7109375" customWidth="1"/>
  </cols>
  <sheetData>
    <row r="1" spans="2:11" ht="18" customHeight="1" x14ac:dyDescent="0.25"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2:11" ht="18" customHeight="1" x14ac:dyDescent="0.25">
      <c r="B2" s="231" t="s">
        <v>48</v>
      </c>
      <c r="C2" s="231"/>
      <c r="D2" s="231"/>
      <c r="E2" s="231"/>
      <c r="F2" s="231"/>
      <c r="G2" s="231"/>
      <c r="H2" s="231"/>
      <c r="I2" s="231"/>
      <c r="J2" s="231"/>
      <c r="K2" s="231"/>
    </row>
    <row r="3" spans="2:11" ht="15.75" customHeight="1" x14ac:dyDescent="0.25">
      <c r="B3" s="231" t="s">
        <v>32</v>
      </c>
      <c r="C3" s="231"/>
      <c r="D3" s="231"/>
      <c r="E3" s="231"/>
      <c r="F3" s="231"/>
      <c r="G3" s="231"/>
      <c r="H3" s="231"/>
      <c r="I3" s="231"/>
      <c r="J3" s="231"/>
      <c r="K3" s="231"/>
    </row>
    <row r="4" spans="2:11" ht="18" x14ac:dyDescent="0.25">
      <c r="B4" s="12"/>
      <c r="C4" s="12"/>
      <c r="D4" s="12"/>
      <c r="E4" s="12"/>
      <c r="F4" s="12"/>
      <c r="G4" s="12"/>
      <c r="H4" s="12"/>
      <c r="I4" s="2"/>
      <c r="J4" s="2"/>
      <c r="K4" s="2"/>
    </row>
    <row r="5" spans="2:11" ht="25.5" customHeight="1" x14ac:dyDescent="0.25">
      <c r="B5" s="232" t="s">
        <v>6</v>
      </c>
      <c r="C5" s="233"/>
      <c r="D5" s="233"/>
      <c r="E5" s="233"/>
      <c r="F5" s="234"/>
      <c r="G5" s="29" t="s">
        <v>184</v>
      </c>
      <c r="H5" s="28" t="s">
        <v>186</v>
      </c>
      <c r="I5" s="29" t="s">
        <v>188</v>
      </c>
      <c r="J5" s="29" t="s">
        <v>14</v>
      </c>
      <c r="K5" s="29" t="s">
        <v>40</v>
      </c>
    </row>
    <row r="6" spans="2:11" x14ac:dyDescent="0.25">
      <c r="B6" s="232">
        <v>1</v>
      </c>
      <c r="C6" s="233"/>
      <c r="D6" s="233"/>
      <c r="E6" s="233"/>
      <c r="F6" s="234"/>
      <c r="G6" s="29">
        <v>2</v>
      </c>
      <c r="H6" s="29">
        <v>3</v>
      </c>
      <c r="I6" s="29">
        <v>4</v>
      </c>
      <c r="J6" s="29" t="s">
        <v>144</v>
      </c>
      <c r="K6" s="29" t="s">
        <v>145</v>
      </c>
    </row>
    <row r="7" spans="2:11" ht="25.5" x14ac:dyDescent="0.25">
      <c r="B7" s="4">
        <v>8</v>
      </c>
      <c r="C7" s="4"/>
      <c r="D7" s="4"/>
      <c r="E7" s="4"/>
      <c r="F7" s="4" t="s">
        <v>7</v>
      </c>
      <c r="G7" s="3"/>
      <c r="H7" s="3"/>
      <c r="I7" s="21"/>
      <c r="J7" s="21"/>
      <c r="K7" s="21"/>
    </row>
    <row r="8" spans="2:11" x14ac:dyDescent="0.25">
      <c r="B8" s="4"/>
      <c r="C8" s="9">
        <v>84</v>
      </c>
      <c r="D8" s="9"/>
      <c r="E8" s="9"/>
      <c r="F8" s="9" t="s">
        <v>11</v>
      </c>
      <c r="G8" s="3"/>
      <c r="H8" s="3"/>
      <c r="I8" s="21"/>
      <c r="J8" s="21"/>
      <c r="K8" s="21"/>
    </row>
    <row r="9" spans="2:11" ht="51" x14ac:dyDescent="0.25">
      <c r="B9" s="5"/>
      <c r="C9" s="5"/>
      <c r="D9" s="5">
        <v>841</v>
      </c>
      <c r="E9" s="5"/>
      <c r="F9" s="22" t="s">
        <v>33</v>
      </c>
      <c r="G9" s="3"/>
      <c r="H9" s="3"/>
      <c r="I9" s="21"/>
      <c r="J9" s="21"/>
      <c r="K9" s="21"/>
    </row>
    <row r="10" spans="2:11" ht="25.5" x14ac:dyDescent="0.25">
      <c r="B10" s="5"/>
      <c r="C10" s="5"/>
      <c r="D10" s="5"/>
      <c r="E10" s="5">
        <v>8413</v>
      </c>
      <c r="F10" s="22" t="s">
        <v>34</v>
      </c>
      <c r="G10" s="3"/>
      <c r="H10" s="3"/>
      <c r="I10" s="21"/>
      <c r="J10" s="21"/>
      <c r="K10" s="21"/>
    </row>
    <row r="11" spans="2:11" x14ac:dyDescent="0.25">
      <c r="B11" s="5"/>
      <c r="C11" s="5"/>
      <c r="D11" s="5"/>
      <c r="E11" s="6" t="s">
        <v>18</v>
      </c>
      <c r="F11" s="11"/>
      <c r="G11" s="3"/>
      <c r="H11" s="3"/>
      <c r="I11" s="21"/>
      <c r="J11" s="21"/>
      <c r="K11" s="21"/>
    </row>
    <row r="12" spans="2:11" ht="25.5" x14ac:dyDescent="0.25">
      <c r="B12" s="7">
        <v>5</v>
      </c>
      <c r="C12" s="8"/>
      <c r="D12" s="8"/>
      <c r="E12" s="8"/>
      <c r="F12" s="15" t="s">
        <v>8</v>
      </c>
      <c r="G12" s="3"/>
      <c r="H12" s="3"/>
      <c r="I12" s="21"/>
      <c r="J12" s="21"/>
      <c r="K12" s="21"/>
    </row>
    <row r="13" spans="2:11" ht="25.5" x14ac:dyDescent="0.25">
      <c r="B13" s="9"/>
      <c r="C13" s="9">
        <v>54</v>
      </c>
      <c r="D13" s="9"/>
      <c r="E13" s="9"/>
      <c r="F13" s="16" t="s">
        <v>12</v>
      </c>
      <c r="G13" s="3"/>
      <c r="H13" s="3"/>
      <c r="I13" s="21"/>
      <c r="J13" s="21"/>
      <c r="K13" s="21"/>
    </row>
    <row r="14" spans="2:11" ht="63.75" x14ac:dyDescent="0.25">
      <c r="B14" s="9"/>
      <c r="C14" s="9"/>
      <c r="D14" s="9">
        <v>541</v>
      </c>
      <c r="E14" s="22"/>
      <c r="F14" s="22" t="s">
        <v>35</v>
      </c>
      <c r="G14" s="3"/>
      <c r="H14" s="3"/>
      <c r="I14" s="21"/>
      <c r="J14" s="21"/>
      <c r="K14" s="21"/>
    </row>
    <row r="15" spans="2:11" ht="38.25" x14ac:dyDescent="0.25">
      <c r="B15" s="9"/>
      <c r="C15" s="9"/>
      <c r="D15" s="9"/>
      <c r="E15" s="22">
        <v>5413</v>
      </c>
      <c r="F15" s="22" t="s">
        <v>36</v>
      </c>
      <c r="G15" s="3"/>
      <c r="H15" s="3"/>
      <c r="I15" s="21"/>
      <c r="J15" s="21"/>
      <c r="K15" s="21"/>
    </row>
    <row r="16" spans="2:11" x14ac:dyDescent="0.25">
      <c r="B16" s="10" t="s">
        <v>13</v>
      </c>
      <c r="C16" s="8"/>
      <c r="D16" s="8"/>
      <c r="E16" s="8"/>
      <c r="F16" s="15" t="s">
        <v>18</v>
      </c>
      <c r="G16" s="3"/>
      <c r="H16" s="3"/>
      <c r="I16" s="21"/>
      <c r="J16" s="21"/>
      <c r="K16" s="21"/>
    </row>
  </sheetData>
  <mergeCells count="4">
    <mergeCell ref="B5:F5"/>
    <mergeCell ref="B2:K2"/>
    <mergeCell ref="B3:K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6"/>
  <sheetViews>
    <sheetView workbookViewId="0">
      <selection activeCell="F12" sqref="F12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12"/>
      <c r="C1" s="12"/>
      <c r="D1" s="12"/>
      <c r="E1" s="2"/>
      <c r="F1" s="2"/>
      <c r="G1" s="2"/>
    </row>
    <row r="2" spans="2:7" ht="15.75" customHeight="1" x14ac:dyDescent="0.25">
      <c r="B2" s="231" t="s">
        <v>37</v>
      </c>
      <c r="C2" s="231"/>
      <c r="D2" s="231"/>
      <c r="E2" s="231"/>
      <c r="F2" s="231"/>
      <c r="G2" s="231"/>
    </row>
    <row r="3" spans="2:7" ht="18" x14ac:dyDescent="0.25">
      <c r="B3" s="12"/>
      <c r="C3" s="12"/>
      <c r="D3" s="12"/>
      <c r="E3" s="2"/>
      <c r="F3" s="2"/>
      <c r="G3" s="2"/>
    </row>
    <row r="4" spans="2:7" ht="25.5" x14ac:dyDescent="0.25">
      <c r="B4" s="28" t="s">
        <v>6</v>
      </c>
      <c r="C4" s="28" t="s">
        <v>184</v>
      </c>
      <c r="D4" s="28" t="s">
        <v>186</v>
      </c>
      <c r="E4" s="28" t="s">
        <v>188</v>
      </c>
      <c r="F4" s="28" t="s">
        <v>14</v>
      </c>
      <c r="G4" s="28" t="s">
        <v>40</v>
      </c>
    </row>
    <row r="5" spans="2:7" x14ac:dyDescent="0.25">
      <c r="B5" s="28">
        <v>1</v>
      </c>
      <c r="C5" s="28">
        <v>2</v>
      </c>
      <c r="D5" s="28">
        <v>3</v>
      </c>
      <c r="E5" s="28">
        <v>4</v>
      </c>
      <c r="F5" s="28" t="s">
        <v>144</v>
      </c>
      <c r="G5" s="28" t="s">
        <v>145</v>
      </c>
    </row>
    <row r="6" spans="2:7" x14ac:dyDescent="0.25">
      <c r="B6" s="4" t="s">
        <v>38</v>
      </c>
      <c r="C6" s="3"/>
      <c r="D6" s="3"/>
      <c r="E6" s="21"/>
      <c r="F6" s="21"/>
      <c r="G6" s="21"/>
    </row>
    <row r="7" spans="2:7" x14ac:dyDescent="0.25">
      <c r="B7" s="4" t="s">
        <v>29</v>
      </c>
      <c r="C7" s="3"/>
      <c r="D7" s="3"/>
      <c r="E7" s="21"/>
      <c r="F7" s="21"/>
      <c r="G7" s="21"/>
    </row>
    <row r="8" spans="2:7" x14ac:dyDescent="0.25">
      <c r="B8" s="25" t="s">
        <v>28</v>
      </c>
      <c r="C8" s="3"/>
      <c r="D8" s="3"/>
      <c r="E8" s="21"/>
      <c r="F8" s="21"/>
      <c r="G8" s="21"/>
    </row>
    <row r="9" spans="2:7" x14ac:dyDescent="0.25">
      <c r="B9" s="24" t="s">
        <v>27</v>
      </c>
      <c r="C9" s="3"/>
      <c r="D9" s="3"/>
      <c r="E9" s="21"/>
      <c r="F9" s="21"/>
      <c r="G9" s="21"/>
    </row>
    <row r="10" spans="2:7" x14ac:dyDescent="0.25">
      <c r="B10" s="24" t="s">
        <v>18</v>
      </c>
      <c r="C10" s="3"/>
      <c r="D10" s="3"/>
      <c r="E10" s="21"/>
      <c r="F10" s="21"/>
      <c r="G10" s="21"/>
    </row>
    <row r="11" spans="2:7" x14ac:dyDescent="0.25">
      <c r="B11" s="4" t="s">
        <v>26</v>
      </c>
      <c r="C11" s="3"/>
      <c r="D11" s="3"/>
      <c r="E11" s="21"/>
      <c r="F11" s="21"/>
      <c r="G11" s="21"/>
    </row>
    <row r="12" spans="2:7" x14ac:dyDescent="0.25">
      <c r="B12" s="23" t="s">
        <v>25</v>
      </c>
      <c r="C12" s="3"/>
      <c r="D12" s="3"/>
      <c r="E12" s="21"/>
      <c r="F12" s="21"/>
      <c r="G12" s="21"/>
    </row>
    <row r="13" spans="2:7" x14ac:dyDescent="0.25">
      <c r="B13" s="4" t="s">
        <v>24</v>
      </c>
      <c r="C13" s="3"/>
      <c r="D13" s="3"/>
      <c r="E13" s="21"/>
      <c r="F13" s="21"/>
      <c r="G13" s="21"/>
    </row>
    <row r="14" spans="2:7" x14ac:dyDescent="0.25">
      <c r="B14" s="23" t="s">
        <v>23</v>
      </c>
      <c r="C14" s="3"/>
      <c r="D14" s="3"/>
      <c r="E14" s="21"/>
      <c r="F14" s="21"/>
      <c r="G14" s="21"/>
    </row>
    <row r="15" spans="2:7" x14ac:dyDescent="0.25">
      <c r="B15" s="9" t="s">
        <v>13</v>
      </c>
      <c r="C15" s="3"/>
      <c r="D15" s="3"/>
      <c r="E15" s="21"/>
      <c r="F15" s="21"/>
      <c r="G15" s="21"/>
    </row>
    <row r="16" spans="2:7" x14ac:dyDescent="0.25">
      <c r="B16" s="23"/>
      <c r="C16" s="3"/>
      <c r="D16" s="3"/>
      <c r="E16" s="21"/>
      <c r="F16" s="21"/>
      <c r="G16" s="21"/>
    </row>
    <row r="17" spans="2:7" ht="15.75" customHeight="1" x14ac:dyDescent="0.25">
      <c r="B17" s="4" t="s">
        <v>39</v>
      </c>
      <c r="C17" s="3"/>
      <c r="D17" s="3"/>
      <c r="E17" s="21"/>
      <c r="F17" s="21"/>
      <c r="G17" s="21"/>
    </row>
    <row r="18" spans="2:7" ht="15.75" customHeight="1" x14ac:dyDescent="0.25">
      <c r="B18" s="4" t="s">
        <v>29</v>
      </c>
      <c r="C18" s="3"/>
      <c r="D18" s="3"/>
      <c r="E18" s="21"/>
      <c r="F18" s="21"/>
      <c r="G18" s="21"/>
    </row>
    <row r="19" spans="2:7" x14ac:dyDescent="0.25">
      <c r="B19" s="25" t="s">
        <v>28</v>
      </c>
      <c r="C19" s="3"/>
      <c r="D19" s="3"/>
      <c r="E19" s="21"/>
      <c r="F19" s="21"/>
      <c r="G19" s="21"/>
    </row>
    <row r="20" spans="2:7" x14ac:dyDescent="0.25">
      <c r="B20" s="24" t="s">
        <v>27</v>
      </c>
      <c r="C20" s="3"/>
      <c r="D20" s="3"/>
      <c r="E20" s="21"/>
      <c r="F20" s="21"/>
      <c r="G20" s="21"/>
    </row>
    <row r="21" spans="2:7" x14ac:dyDescent="0.25">
      <c r="B21" s="24" t="s">
        <v>18</v>
      </c>
      <c r="C21" s="3"/>
      <c r="D21" s="3"/>
      <c r="E21" s="21"/>
      <c r="F21" s="21"/>
      <c r="G21" s="21"/>
    </row>
    <row r="22" spans="2:7" x14ac:dyDescent="0.25">
      <c r="B22" s="4" t="s">
        <v>26</v>
      </c>
      <c r="C22" s="3"/>
      <c r="D22" s="3"/>
      <c r="E22" s="21"/>
      <c r="F22" s="21"/>
      <c r="G22" s="21"/>
    </row>
    <row r="23" spans="2:7" x14ac:dyDescent="0.25">
      <c r="B23" s="23" t="s">
        <v>25</v>
      </c>
      <c r="C23" s="3"/>
      <c r="D23" s="3"/>
      <c r="E23" s="21"/>
      <c r="F23" s="21"/>
      <c r="G23" s="21"/>
    </row>
    <row r="24" spans="2:7" x14ac:dyDescent="0.25">
      <c r="B24" s="4" t="s">
        <v>24</v>
      </c>
      <c r="C24" s="3"/>
      <c r="D24" s="3"/>
      <c r="E24" s="21"/>
      <c r="F24" s="21"/>
      <c r="G24" s="21"/>
    </row>
    <row r="25" spans="2:7" x14ac:dyDescent="0.25">
      <c r="B25" s="23" t="s">
        <v>23</v>
      </c>
      <c r="C25" s="3"/>
      <c r="D25" s="3"/>
      <c r="E25" s="21"/>
      <c r="F25" s="21"/>
      <c r="G25" s="21"/>
    </row>
    <row r="26" spans="2:7" x14ac:dyDescent="0.25">
      <c r="B26" s="9" t="s">
        <v>13</v>
      </c>
      <c r="C26" s="3"/>
      <c r="D26" s="3"/>
      <c r="E26" s="21"/>
      <c r="F26" s="21"/>
      <c r="G26" s="21"/>
    </row>
  </sheetData>
  <mergeCells count="1">
    <mergeCell ref="B2:G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7"/>
  <sheetViews>
    <sheetView tabSelected="1" workbookViewId="0">
      <selection activeCell="K22" sqref="K22"/>
    </sheetView>
  </sheetViews>
  <sheetFormatPr defaultRowHeight="15" x14ac:dyDescent="0.25"/>
  <cols>
    <col min="1" max="2" width="10" customWidth="1"/>
    <col min="3" max="3" width="37.7109375" customWidth="1"/>
    <col min="4" max="4" width="14.7109375" customWidth="1"/>
    <col min="5" max="5" width="13.85546875" customWidth="1"/>
    <col min="6" max="7" width="16.85546875" customWidth="1"/>
    <col min="8" max="8" width="14.42578125" customWidth="1"/>
  </cols>
  <sheetData>
    <row r="1" spans="1:8" ht="15" customHeight="1" x14ac:dyDescent="0.25">
      <c r="A1" s="239" t="s">
        <v>176</v>
      </c>
      <c r="B1" s="239"/>
      <c r="C1" s="239"/>
      <c r="D1" s="239"/>
      <c r="E1" s="239"/>
      <c r="F1" s="239"/>
      <c r="G1" s="239"/>
      <c r="H1" s="239"/>
    </row>
    <row r="2" spans="1:8" ht="15" customHeight="1" x14ac:dyDescent="0.25">
      <c r="A2" s="240" t="s">
        <v>50</v>
      </c>
      <c r="B2" s="241"/>
      <c r="C2" s="241"/>
      <c r="D2" s="241"/>
      <c r="E2" s="241"/>
      <c r="F2" s="241"/>
      <c r="G2" s="241"/>
      <c r="H2" s="242"/>
    </row>
    <row r="3" spans="1:8" ht="15" customHeight="1" x14ac:dyDescent="0.25">
      <c r="A3" s="243" t="s">
        <v>51</v>
      </c>
      <c r="B3" s="243"/>
      <c r="C3" s="243"/>
      <c r="D3" s="243"/>
      <c r="E3" s="243"/>
      <c r="F3" s="243"/>
      <c r="G3" s="243"/>
      <c r="H3" s="243"/>
    </row>
    <row r="4" spans="1:8" ht="36" x14ac:dyDescent="0.25">
      <c r="A4" s="248" t="s">
        <v>52</v>
      </c>
      <c r="B4" s="249"/>
      <c r="C4" s="75" t="s">
        <v>53</v>
      </c>
      <c r="D4" s="75" t="s">
        <v>207</v>
      </c>
      <c r="E4" s="75" t="s">
        <v>208</v>
      </c>
      <c r="F4" s="75" t="s">
        <v>209</v>
      </c>
      <c r="G4" s="75" t="s">
        <v>150</v>
      </c>
      <c r="H4" s="75" t="s">
        <v>54</v>
      </c>
    </row>
    <row r="5" spans="1:8" x14ac:dyDescent="0.25">
      <c r="A5" s="248">
        <v>1</v>
      </c>
      <c r="B5" s="249"/>
      <c r="C5" s="75">
        <v>2</v>
      </c>
      <c r="D5" s="75">
        <v>3</v>
      </c>
      <c r="E5" s="75">
        <v>4</v>
      </c>
      <c r="F5" s="75">
        <v>5</v>
      </c>
      <c r="G5" s="75" t="s">
        <v>151</v>
      </c>
      <c r="H5" s="75" t="s">
        <v>16</v>
      </c>
    </row>
    <row r="6" spans="1:8" x14ac:dyDescent="0.25">
      <c r="A6" s="244" t="s">
        <v>203</v>
      </c>
      <c r="B6" s="244"/>
      <c r="C6" s="244"/>
      <c r="D6" s="76">
        <v>2373971.12</v>
      </c>
      <c r="E6" s="76">
        <v>2975174.65</v>
      </c>
      <c r="F6" s="76">
        <v>2714285.74</v>
      </c>
      <c r="G6" s="77">
        <f>F6/D6</f>
        <v>1.1433524684158753</v>
      </c>
      <c r="H6" s="77">
        <f>F6/E6</f>
        <v>0.9123113965763322</v>
      </c>
    </row>
    <row r="7" spans="1:8" x14ac:dyDescent="0.25">
      <c r="A7" s="245" t="s">
        <v>204</v>
      </c>
      <c r="B7" s="246"/>
      <c r="C7" s="247"/>
      <c r="D7" s="76">
        <v>2373971.12</v>
      </c>
      <c r="E7" s="76">
        <v>2975174.65</v>
      </c>
      <c r="F7" s="76">
        <v>2714285.74</v>
      </c>
      <c r="G7" s="77">
        <f t="shared" ref="G7:G86" si="0">F7/D7</f>
        <v>1.1433524684158753</v>
      </c>
      <c r="H7" s="77">
        <f t="shared" ref="H7:H86" si="1">F7/E7</f>
        <v>0.9123113965763322</v>
      </c>
    </row>
    <row r="8" spans="1:8" ht="22.5" customHeight="1" x14ac:dyDescent="0.25">
      <c r="A8" s="245" t="s">
        <v>205</v>
      </c>
      <c r="B8" s="246"/>
      <c r="C8" s="247"/>
      <c r="D8" s="76">
        <v>2373971.12</v>
      </c>
      <c r="E8" s="76">
        <v>2975174.65</v>
      </c>
      <c r="F8" s="76">
        <v>2714285.74</v>
      </c>
      <c r="G8" s="77">
        <f t="shared" si="0"/>
        <v>1.1433524684158753</v>
      </c>
      <c r="H8" s="77">
        <f t="shared" si="1"/>
        <v>0.9123113965763322</v>
      </c>
    </row>
    <row r="9" spans="1:8" x14ac:dyDescent="0.25">
      <c r="A9" s="245" t="s">
        <v>152</v>
      </c>
      <c r="B9" s="246"/>
      <c r="C9" s="247"/>
      <c r="D9" s="76">
        <v>2373971.12</v>
      </c>
      <c r="E9" s="76">
        <v>2975174.65</v>
      </c>
      <c r="F9" s="76">
        <v>2714285.74</v>
      </c>
      <c r="G9" s="77">
        <f t="shared" si="0"/>
        <v>1.1433524684158753</v>
      </c>
      <c r="H9" s="77">
        <f t="shared" si="1"/>
        <v>0.9123113965763322</v>
      </c>
    </row>
    <row r="10" spans="1:8" x14ac:dyDescent="0.25">
      <c r="A10" s="244" t="s">
        <v>149</v>
      </c>
      <c r="B10" s="244"/>
      <c r="C10" s="244"/>
      <c r="D10" s="76">
        <v>2373971.12</v>
      </c>
      <c r="E10" s="76">
        <v>2975174.65</v>
      </c>
      <c r="F10" s="76">
        <v>2714285.74</v>
      </c>
      <c r="G10" s="77">
        <f t="shared" si="0"/>
        <v>1.1433524684158753</v>
      </c>
      <c r="H10" s="77">
        <f t="shared" si="1"/>
        <v>0.9123113965763322</v>
      </c>
    </row>
    <row r="11" spans="1:8" x14ac:dyDescent="0.25">
      <c r="A11" s="235" t="s">
        <v>206</v>
      </c>
      <c r="B11" s="235"/>
      <c r="C11" s="235"/>
      <c r="D11" s="78">
        <v>137538.51</v>
      </c>
      <c r="E11" s="78">
        <f t="shared" ref="E11" si="2">E12</f>
        <v>137538.51</v>
      </c>
      <c r="F11" s="78">
        <v>151535.85999999999</v>
      </c>
      <c r="G11" s="183">
        <f t="shared" si="0"/>
        <v>1.1017704059757516</v>
      </c>
      <c r="H11" s="183">
        <f t="shared" si="1"/>
        <v>1.1017704059757516</v>
      </c>
    </row>
    <row r="12" spans="1:8" x14ac:dyDescent="0.25">
      <c r="A12" s="237" t="s">
        <v>148</v>
      </c>
      <c r="B12" s="237"/>
      <c r="C12" s="237"/>
      <c r="D12" s="79">
        <v>137538.51</v>
      </c>
      <c r="E12" s="79">
        <v>137538.51</v>
      </c>
      <c r="F12" s="186">
        <v>151535.85999999999</v>
      </c>
      <c r="G12" s="187">
        <f t="shared" si="0"/>
        <v>1.1017704059757516</v>
      </c>
      <c r="H12" s="187">
        <f t="shared" si="1"/>
        <v>1.1017704059757516</v>
      </c>
    </row>
    <row r="13" spans="1:8" ht="16.5" customHeight="1" x14ac:dyDescent="0.25">
      <c r="A13" s="80">
        <v>3</v>
      </c>
      <c r="B13" s="80" t="s">
        <v>153</v>
      </c>
      <c r="C13" s="81" t="s">
        <v>55</v>
      </c>
      <c r="D13" s="82">
        <f>(D14+D17+D47)</f>
        <v>137538.51000000004</v>
      </c>
      <c r="E13" s="82">
        <f>(E14+E17+E47)</f>
        <v>137538.50999999998</v>
      </c>
      <c r="F13" s="82">
        <f>(F14+F17+F47)</f>
        <v>151535.85999999999</v>
      </c>
      <c r="G13" s="188">
        <f t="shared" si="0"/>
        <v>1.1017704059757514</v>
      </c>
      <c r="H13" s="188">
        <f t="shared" si="1"/>
        <v>1.1017704059757518</v>
      </c>
    </row>
    <row r="14" spans="1:8" x14ac:dyDescent="0.25">
      <c r="A14" s="83">
        <v>31</v>
      </c>
      <c r="B14" s="83"/>
      <c r="C14" s="84" t="s">
        <v>137</v>
      </c>
      <c r="D14" s="85">
        <v>530.9</v>
      </c>
      <c r="E14" s="85">
        <v>530.9</v>
      </c>
      <c r="F14" s="85">
        <v>530.9</v>
      </c>
      <c r="G14" s="182">
        <f t="shared" si="0"/>
        <v>1</v>
      </c>
      <c r="H14" s="182">
        <f t="shared" si="1"/>
        <v>1</v>
      </c>
    </row>
    <row r="15" spans="1:8" s="73" customFormat="1" x14ac:dyDescent="0.25">
      <c r="A15" s="86">
        <v>312</v>
      </c>
      <c r="B15" s="86"/>
      <c r="C15" s="93" t="s">
        <v>81</v>
      </c>
      <c r="D15" s="94">
        <v>530.9</v>
      </c>
      <c r="E15" s="94">
        <v>530.9</v>
      </c>
      <c r="F15" s="109">
        <v>530.9</v>
      </c>
      <c r="G15" s="189">
        <f t="shared" si="0"/>
        <v>1</v>
      </c>
      <c r="H15" s="189">
        <f t="shared" si="1"/>
        <v>1</v>
      </c>
    </row>
    <row r="16" spans="1:8" s="54" customFormat="1" x14ac:dyDescent="0.25">
      <c r="A16" s="90">
        <v>3121</v>
      </c>
      <c r="B16" s="90" t="s">
        <v>210</v>
      </c>
      <c r="C16" s="91" t="s">
        <v>81</v>
      </c>
      <c r="D16" s="92">
        <v>530.9</v>
      </c>
      <c r="E16" s="92">
        <v>530.9</v>
      </c>
      <c r="F16" s="92">
        <v>530.9</v>
      </c>
      <c r="G16" s="189">
        <f t="shared" si="0"/>
        <v>1</v>
      </c>
      <c r="H16" s="189">
        <f t="shared" si="1"/>
        <v>1</v>
      </c>
    </row>
    <row r="17" spans="1:8" x14ac:dyDescent="0.25">
      <c r="A17" s="83">
        <v>32</v>
      </c>
      <c r="B17" s="83"/>
      <c r="C17" s="84" t="s">
        <v>10</v>
      </c>
      <c r="D17" s="85">
        <f>(D18+D23+D29+D39+D41)</f>
        <v>136972.69000000003</v>
      </c>
      <c r="E17" s="85">
        <f>(E18+E23+E29+E39+E41)</f>
        <v>136961.62</v>
      </c>
      <c r="F17" s="85">
        <f>(F18+F23+F29+F39+F41)</f>
        <v>151004.41</v>
      </c>
      <c r="G17" s="182">
        <f t="shared" si="0"/>
        <v>1.1024417349181064</v>
      </c>
      <c r="H17" s="182">
        <f t="shared" si="1"/>
        <v>1.1025308403916367</v>
      </c>
    </row>
    <row r="18" spans="1:8" s="73" customFormat="1" x14ac:dyDescent="0.25">
      <c r="A18" s="86">
        <v>321</v>
      </c>
      <c r="B18" s="86"/>
      <c r="C18" s="93" t="s">
        <v>21</v>
      </c>
      <c r="D18" s="94">
        <f>(D19+D20+D21+D22)</f>
        <v>47799.86</v>
      </c>
      <c r="E18" s="94">
        <f>(E19+E20+E21+E22)</f>
        <v>47369.41</v>
      </c>
      <c r="F18" s="109">
        <f>(F19+F20+F21+F22)</f>
        <v>46858.570000000007</v>
      </c>
      <c r="G18" s="189">
        <f t="shared" si="0"/>
        <v>0.98030768290953163</v>
      </c>
      <c r="H18" s="189">
        <f t="shared" si="1"/>
        <v>0.98921582514960615</v>
      </c>
    </row>
    <row r="19" spans="1:8" s="54" customFormat="1" ht="15.75" customHeight="1" x14ac:dyDescent="0.25">
      <c r="A19" s="95">
        <v>3211</v>
      </c>
      <c r="B19" s="95" t="s">
        <v>211</v>
      </c>
      <c r="C19" s="91" t="s">
        <v>22</v>
      </c>
      <c r="D19" s="92">
        <v>6856.08</v>
      </c>
      <c r="E19" s="92">
        <v>8065.26</v>
      </c>
      <c r="F19" s="92">
        <v>6605.79</v>
      </c>
      <c r="G19" s="189">
        <f t="shared" si="0"/>
        <v>0.96349371652606153</v>
      </c>
      <c r="H19" s="189">
        <f t="shared" si="1"/>
        <v>0.81904241152796065</v>
      </c>
    </row>
    <row r="20" spans="1:8" s="54" customFormat="1" ht="24.75" customHeight="1" x14ac:dyDescent="0.25">
      <c r="A20" s="95">
        <v>3212</v>
      </c>
      <c r="B20" s="95" t="s">
        <v>212</v>
      </c>
      <c r="C20" s="91" t="s">
        <v>159</v>
      </c>
      <c r="D20" s="92">
        <v>40393.18</v>
      </c>
      <c r="E20" s="92">
        <v>38740.54</v>
      </c>
      <c r="F20" s="92">
        <v>39567.120000000003</v>
      </c>
      <c r="G20" s="189">
        <f>(F20/D20)</f>
        <v>0.9795495180126943</v>
      </c>
      <c r="H20" s="189">
        <f>(F20/E20)</f>
        <v>1.0213363055858282</v>
      </c>
    </row>
    <row r="21" spans="1:8" s="54" customFormat="1" ht="16.5" customHeight="1" x14ac:dyDescent="0.25">
      <c r="A21" s="95">
        <v>3213</v>
      </c>
      <c r="B21" s="95" t="s">
        <v>213</v>
      </c>
      <c r="C21" s="91" t="s">
        <v>56</v>
      </c>
      <c r="D21" s="92">
        <v>550.6</v>
      </c>
      <c r="E21" s="92">
        <v>563.61</v>
      </c>
      <c r="F21" s="92">
        <v>685.66</v>
      </c>
      <c r="G21" s="189">
        <f t="shared" si="0"/>
        <v>1.2452960406828912</v>
      </c>
      <c r="H21" s="189">
        <f t="shared" si="1"/>
        <v>1.2165504515533789</v>
      </c>
    </row>
    <row r="22" spans="1:8" s="54" customFormat="1" ht="16.5" customHeight="1" x14ac:dyDescent="0.25">
      <c r="A22" s="96">
        <v>3214</v>
      </c>
      <c r="B22" s="96" t="s">
        <v>154</v>
      </c>
      <c r="C22" s="97" t="s">
        <v>155</v>
      </c>
      <c r="D22" s="98">
        <v>0</v>
      </c>
      <c r="E22" s="98">
        <v>0</v>
      </c>
      <c r="F22" s="98">
        <v>0</v>
      </c>
      <c r="G22" s="189" t="e">
        <f t="shared" si="0"/>
        <v>#DIV/0!</v>
      </c>
      <c r="H22" s="189" t="e">
        <f t="shared" si="1"/>
        <v>#DIV/0!</v>
      </c>
    </row>
    <row r="23" spans="1:8" s="72" customFormat="1" x14ac:dyDescent="0.25">
      <c r="A23" s="99">
        <v>322</v>
      </c>
      <c r="B23" s="99"/>
      <c r="C23" s="93" t="s">
        <v>57</v>
      </c>
      <c r="D23" s="94">
        <f>(D24+D25+D26+D27+D28)</f>
        <v>64827.780000000006</v>
      </c>
      <c r="E23" s="94">
        <f>(E24+E25+E26+E27+E28)</f>
        <v>66383.889999999985</v>
      </c>
      <c r="F23" s="109">
        <f>(F24+F25+F26+F27+F28)</f>
        <v>80650.400000000009</v>
      </c>
      <c r="G23" s="189">
        <f t="shared" si="0"/>
        <v>1.24407160016894</v>
      </c>
      <c r="H23" s="189">
        <f t="shared" si="1"/>
        <v>1.2149092196917057</v>
      </c>
    </row>
    <row r="24" spans="1:8" s="54" customFormat="1" ht="18" customHeight="1" x14ac:dyDescent="0.25">
      <c r="A24" s="100">
        <v>3221</v>
      </c>
      <c r="B24" s="100" t="s">
        <v>214</v>
      </c>
      <c r="C24" s="101" t="s">
        <v>58</v>
      </c>
      <c r="D24" s="102">
        <v>9023.33</v>
      </c>
      <c r="E24" s="102">
        <v>8726.99</v>
      </c>
      <c r="F24" s="102">
        <v>9581.35</v>
      </c>
      <c r="G24" s="189">
        <f t="shared" si="0"/>
        <v>1.0618419142378701</v>
      </c>
      <c r="H24" s="189">
        <f t="shared" si="1"/>
        <v>1.0978985881730128</v>
      </c>
    </row>
    <row r="25" spans="1:8" s="54" customFormat="1" ht="18" customHeight="1" x14ac:dyDescent="0.25">
      <c r="A25" s="100">
        <v>3222</v>
      </c>
      <c r="B25" s="100" t="s">
        <v>215</v>
      </c>
      <c r="C25" s="101" t="s">
        <v>59</v>
      </c>
      <c r="D25" s="102">
        <v>0</v>
      </c>
      <c r="E25" s="102">
        <v>0</v>
      </c>
      <c r="F25" s="102">
        <v>0</v>
      </c>
      <c r="G25" s="189" t="e">
        <f t="shared" si="0"/>
        <v>#DIV/0!</v>
      </c>
      <c r="H25" s="189" t="e">
        <f t="shared" si="1"/>
        <v>#DIV/0!</v>
      </c>
    </row>
    <row r="26" spans="1:8" s="54" customFormat="1" x14ac:dyDescent="0.25">
      <c r="A26" s="95">
        <v>3223</v>
      </c>
      <c r="B26" s="95" t="s">
        <v>216</v>
      </c>
      <c r="C26" s="91" t="s">
        <v>60</v>
      </c>
      <c r="D26" s="92">
        <v>55136.959999999999</v>
      </c>
      <c r="E26" s="92">
        <v>55938.27</v>
      </c>
      <c r="F26" s="92">
        <v>70302.399999999994</v>
      </c>
      <c r="G26" s="189">
        <f t="shared" si="0"/>
        <v>1.2750503473532091</v>
      </c>
      <c r="H26" s="189">
        <f t="shared" si="1"/>
        <v>1.2567853814570955</v>
      </c>
    </row>
    <row r="27" spans="1:8" s="54" customFormat="1" x14ac:dyDescent="0.25">
      <c r="A27" s="95">
        <v>3225</v>
      </c>
      <c r="B27" s="95" t="s">
        <v>217</v>
      </c>
      <c r="C27" s="91" t="s">
        <v>61</v>
      </c>
      <c r="D27" s="92">
        <v>437.19</v>
      </c>
      <c r="E27" s="92">
        <v>1381.29</v>
      </c>
      <c r="F27" s="92">
        <v>463.71</v>
      </c>
      <c r="G27" s="189">
        <f t="shared" si="0"/>
        <v>1.0606601248884924</v>
      </c>
      <c r="H27" s="189">
        <f t="shared" si="1"/>
        <v>0.33570792520035619</v>
      </c>
    </row>
    <row r="28" spans="1:8" s="54" customFormat="1" x14ac:dyDescent="0.25">
      <c r="A28" s="95">
        <v>3227</v>
      </c>
      <c r="B28" s="95" t="s">
        <v>218</v>
      </c>
      <c r="C28" s="91" t="s">
        <v>156</v>
      </c>
      <c r="D28" s="92">
        <v>230.3</v>
      </c>
      <c r="E28" s="92">
        <v>337.34</v>
      </c>
      <c r="F28" s="92">
        <v>302.94</v>
      </c>
      <c r="G28" s="189">
        <f t="shared" si="0"/>
        <v>1.3154146765089014</v>
      </c>
      <c r="H28" s="189">
        <f t="shared" si="1"/>
        <v>0.89802573071678427</v>
      </c>
    </row>
    <row r="29" spans="1:8" s="73" customFormat="1" ht="18.75" customHeight="1" x14ac:dyDescent="0.25">
      <c r="A29" s="99">
        <v>323</v>
      </c>
      <c r="B29" s="99"/>
      <c r="C29" s="93" t="s">
        <v>62</v>
      </c>
      <c r="D29" s="94">
        <f>(D30+D31+D32+D33+D34+D35+D36+D37+D38)</f>
        <v>22026.420000000002</v>
      </c>
      <c r="E29" s="94">
        <f>(E30+E31+E32+E33+E34+E35+E36+E37+E38)</f>
        <v>19952.949999999997</v>
      </c>
      <c r="F29" s="109">
        <f>(F30+F31+F32+F33+F34+F35+F36+F37+F38)</f>
        <v>21141.17</v>
      </c>
      <c r="G29" s="189">
        <f t="shared" si="0"/>
        <v>0.95980962861872221</v>
      </c>
      <c r="H29" s="189">
        <f t="shared" si="1"/>
        <v>1.059551093948514</v>
      </c>
    </row>
    <row r="30" spans="1:8" s="54" customFormat="1" ht="18.75" customHeight="1" x14ac:dyDescent="0.25">
      <c r="A30" s="95">
        <v>3231</v>
      </c>
      <c r="B30" s="95" t="s">
        <v>219</v>
      </c>
      <c r="C30" s="91" t="s">
        <v>63</v>
      </c>
      <c r="D30" s="92">
        <v>2175.34</v>
      </c>
      <c r="E30" s="92">
        <v>2000</v>
      </c>
      <c r="F30" s="92">
        <v>2028.56</v>
      </c>
      <c r="G30" s="189">
        <f t="shared" si="0"/>
        <v>0.93252549026818787</v>
      </c>
      <c r="H30" s="189">
        <f t="shared" si="1"/>
        <v>1.0142800000000001</v>
      </c>
    </row>
    <row r="31" spans="1:8" s="54" customFormat="1" x14ac:dyDescent="0.25">
      <c r="A31" s="95">
        <v>3232</v>
      </c>
      <c r="B31" s="95" t="s">
        <v>220</v>
      </c>
      <c r="C31" s="91" t="s">
        <v>221</v>
      </c>
      <c r="D31" s="92">
        <v>0</v>
      </c>
      <c r="E31" s="92">
        <v>0</v>
      </c>
      <c r="F31" s="92">
        <v>34.81</v>
      </c>
      <c r="G31" s="189" t="e">
        <f t="shared" ref="G31:G32" si="3">F31/D31</f>
        <v>#DIV/0!</v>
      </c>
      <c r="H31" s="189" t="e">
        <f t="shared" ref="H31:H32" si="4">F31/E31</f>
        <v>#DIV/0!</v>
      </c>
    </row>
    <row r="32" spans="1:8" s="54" customFormat="1" x14ac:dyDescent="0.25">
      <c r="A32" s="95">
        <v>3233</v>
      </c>
      <c r="B32" s="95" t="s">
        <v>222</v>
      </c>
      <c r="C32" s="91" t="s">
        <v>192</v>
      </c>
      <c r="D32" s="92">
        <v>238.87</v>
      </c>
      <c r="E32" s="92">
        <v>727.79</v>
      </c>
      <c r="F32" s="92">
        <v>614.95000000000005</v>
      </c>
      <c r="G32" s="189">
        <f t="shared" si="3"/>
        <v>2.5744128605517647</v>
      </c>
      <c r="H32" s="189">
        <f t="shared" si="4"/>
        <v>0.84495527556025785</v>
      </c>
    </row>
    <row r="33" spans="1:8" s="54" customFormat="1" x14ac:dyDescent="0.25">
      <c r="A33" s="95">
        <v>3234</v>
      </c>
      <c r="B33" s="95" t="s">
        <v>223</v>
      </c>
      <c r="C33" s="91" t="s">
        <v>64</v>
      </c>
      <c r="D33" s="92">
        <v>11299.83</v>
      </c>
      <c r="E33" s="92">
        <v>9570.06</v>
      </c>
      <c r="F33" s="92">
        <v>11374.8</v>
      </c>
      <c r="G33" s="189">
        <f t="shared" si="0"/>
        <v>1.0066346130870996</v>
      </c>
      <c r="H33" s="189">
        <f t="shared" si="1"/>
        <v>1.1885818897687161</v>
      </c>
    </row>
    <row r="34" spans="1:8" s="54" customFormat="1" x14ac:dyDescent="0.25">
      <c r="A34" s="95">
        <v>3235</v>
      </c>
      <c r="B34" s="95" t="s">
        <v>225</v>
      </c>
      <c r="C34" s="91" t="s">
        <v>226</v>
      </c>
      <c r="D34" s="92">
        <v>0</v>
      </c>
      <c r="E34" s="92">
        <v>131.81</v>
      </c>
      <c r="F34" s="92">
        <v>0</v>
      </c>
      <c r="G34" s="189" t="e">
        <f t="shared" ref="G34" si="5">F34/D34</f>
        <v>#DIV/0!</v>
      </c>
      <c r="H34" s="189">
        <f t="shared" ref="H34" si="6">F34/E34</f>
        <v>0</v>
      </c>
    </row>
    <row r="35" spans="1:8" s="54" customFormat="1" x14ac:dyDescent="0.25">
      <c r="A35" s="95">
        <v>3236</v>
      </c>
      <c r="B35" s="95" t="s">
        <v>224</v>
      </c>
      <c r="C35" s="91" t="s">
        <v>65</v>
      </c>
      <c r="D35" s="92">
        <v>4778.1000000000004</v>
      </c>
      <c r="E35" s="92">
        <v>4050</v>
      </c>
      <c r="F35" s="92">
        <v>3840</v>
      </c>
      <c r="G35" s="189">
        <f t="shared" si="0"/>
        <v>0.80366672945312989</v>
      </c>
      <c r="H35" s="189">
        <f t="shared" si="1"/>
        <v>0.94814814814814818</v>
      </c>
    </row>
    <row r="36" spans="1:8" s="54" customFormat="1" x14ac:dyDescent="0.25">
      <c r="A36" s="95">
        <v>3237</v>
      </c>
      <c r="B36" s="95" t="s">
        <v>227</v>
      </c>
      <c r="C36" s="91" t="s">
        <v>66</v>
      </c>
      <c r="D36" s="92">
        <v>214.58</v>
      </c>
      <c r="E36" s="92">
        <v>250</v>
      </c>
      <c r="F36" s="92">
        <v>125</v>
      </c>
      <c r="G36" s="189">
        <f t="shared" si="0"/>
        <v>0.58253332090595578</v>
      </c>
      <c r="H36" s="189">
        <f t="shared" si="1"/>
        <v>0.5</v>
      </c>
    </row>
    <row r="37" spans="1:8" s="26" customFormat="1" x14ac:dyDescent="0.25">
      <c r="A37" s="103">
        <v>3238</v>
      </c>
      <c r="B37" s="103" t="s">
        <v>228</v>
      </c>
      <c r="C37" s="88" t="s">
        <v>67</v>
      </c>
      <c r="D37" s="89">
        <v>2541.54</v>
      </c>
      <c r="E37" s="89">
        <v>2426.9499999999998</v>
      </c>
      <c r="F37" s="92">
        <v>2260.62</v>
      </c>
      <c r="G37" s="189">
        <f t="shared" si="0"/>
        <v>0.88946858991005451</v>
      </c>
      <c r="H37" s="189">
        <f t="shared" si="1"/>
        <v>0.93146541955952944</v>
      </c>
    </row>
    <row r="38" spans="1:8" s="54" customFormat="1" x14ac:dyDescent="0.25">
      <c r="A38" s="103">
        <v>3239</v>
      </c>
      <c r="B38" s="103" t="s">
        <v>229</v>
      </c>
      <c r="C38" s="88" t="s">
        <v>68</v>
      </c>
      <c r="D38" s="89">
        <v>778.16</v>
      </c>
      <c r="E38" s="89">
        <v>796.34</v>
      </c>
      <c r="F38" s="92">
        <v>862.43</v>
      </c>
      <c r="G38" s="189">
        <f t="shared" si="0"/>
        <v>1.108293924128714</v>
      </c>
      <c r="H38" s="189">
        <f t="shared" si="1"/>
        <v>1.0829921892658914</v>
      </c>
    </row>
    <row r="39" spans="1:8" s="54" customFormat="1" x14ac:dyDescent="0.25">
      <c r="A39" s="99">
        <v>324</v>
      </c>
      <c r="B39" s="99"/>
      <c r="C39" s="93" t="s">
        <v>230</v>
      </c>
      <c r="D39" s="94">
        <v>60.65</v>
      </c>
      <c r="E39" s="94">
        <v>100</v>
      </c>
      <c r="F39" s="109">
        <v>0</v>
      </c>
      <c r="G39" s="189">
        <f t="shared" ref="G39:G40" si="7">F39/D39</f>
        <v>0</v>
      </c>
      <c r="H39" s="189">
        <f t="shared" ref="H39:H40" si="8">F39/E39</f>
        <v>0</v>
      </c>
    </row>
    <row r="40" spans="1:8" s="54" customFormat="1" x14ac:dyDescent="0.25">
      <c r="A40" s="103">
        <v>3241</v>
      </c>
      <c r="B40" s="103" t="s">
        <v>231</v>
      </c>
      <c r="C40" s="88" t="s">
        <v>230</v>
      </c>
      <c r="D40" s="89">
        <v>60.65</v>
      </c>
      <c r="E40" s="89">
        <v>100</v>
      </c>
      <c r="F40" s="109">
        <v>0</v>
      </c>
      <c r="G40" s="189">
        <f t="shared" si="7"/>
        <v>0</v>
      </c>
      <c r="H40" s="189">
        <f t="shared" si="8"/>
        <v>0</v>
      </c>
    </row>
    <row r="41" spans="1:8" s="54" customFormat="1" x14ac:dyDescent="0.25">
      <c r="A41" s="99">
        <v>329</v>
      </c>
      <c r="B41" s="99"/>
      <c r="C41" s="93" t="s">
        <v>69</v>
      </c>
      <c r="D41" s="94">
        <f>(D42+D43+D44+D45+D46)</f>
        <v>2257.98</v>
      </c>
      <c r="E41" s="94">
        <f>(E42+E43+E44+E45+E46)</f>
        <v>3155.37</v>
      </c>
      <c r="F41" s="109">
        <f>(F42+F43+F44+F45+F46)</f>
        <v>2354.27</v>
      </c>
      <c r="G41" s="189">
        <f t="shared" si="0"/>
        <v>1.0426443104013321</v>
      </c>
      <c r="H41" s="189">
        <f t="shared" si="1"/>
        <v>0.74611535255770323</v>
      </c>
    </row>
    <row r="42" spans="1:8" s="54" customFormat="1" x14ac:dyDescent="0.25">
      <c r="A42" s="103">
        <v>3292</v>
      </c>
      <c r="B42" s="103" t="s">
        <v>232</v>
      </c>
      <c r="C42" s="88" t="s">
        <v>70</v>
      </c>
      <c r="D42" s="89">
        <v>0</v>
      </c>
      <c r="E42" s="89">
        <v>99.08</v>
      </c>
      <c r="F42" s="92">
        <v>0</v>
      </c>
      <c r="G42" s="189" t="e">
        <f t="shared" si="0"/>
        <v>#DIV/0!</v>
      </c>
      <c r="H42" s="189">
        <f t="shared" si="1"/>
        <v>0</v>
      </c>
    </row>
    <row r="43" spans="1:8" x14ac:dyDescent="0.25">
      <c r="A43" s="103">
        <v>3293</v>
      </c>
      <c r="B43" s="103" t="s">
        <v>233</v>
      </c>
      <c r="C43" s="88" t="s">
        <v>71</v>
      </c>
      <c r="D43" s="89">
        <v>1590.64</v>
      </c>
      <c r="E43" s="89">
        <v>2059.9499999999998</v>
      </c>
      <c r="F43" s="92">
        <v>1900.04</v>
      </c>
      <c r="G43" s="189">
        <f t="shared" si="0"/>
        <v>1.1945129004677362</v>
      </c>
      <c r="H43" s="189">
        <f t="shared" si="1"/>
        <v>0.9223719022306367</v>
      </c>
    </row>
    <row r="44" spans="1:8" s="26" customFormat="1" x14ac:dyDescent="0.25">
      <c r="A44" s="103">
        <v>3294</v>
      </c>
      <c r="B44" s="103" t="s">
        <v>234</v>
      </c>
      <c r="C44" s="88" t="s">
        <v>72</v>
      </c>
      <c r="D44" s="89">
        <v>35</v>
      </c>
      <c r="E44" s="89">
        <v>132.72999999999999</v>
      </c>
      <c r="F44" s="92">
        <v>40</v>
      </c>
      <c r="G44" s="189">
        <f t="shared" si="0"/>
        <v>1.1428571428571428</v>
      </c>
      <c r="H44" s="189">
        <f t="shared" si="1"/>
        <v>0.30136367060950803</v>
      </c>
    </row>
    <row r="45" spans="1:8" s="54" customFormat="1" x14ac:dyDescent="0.25">
      <c r="A45" s="103">
        <v>3295</v>
      </c>
      <c r="B45" s="103" t="s">
        <v>235</v>
      </c>
      <c r="C45" s="88" t="s">
        <v>73</v>
      </c>
      <c r="D45" s="89">
        <v>150.43</v>
      </c>
      <c r="E45" s="89">
        <v>50</v>
      </c>
      <c r="F45" s="92">
        <v>0</v>
      </c>
      <c r="G45" s="189">
        <f t="shared" si="0"/>
        <v>0</v>
      </c>
      <c r="H45" s="189">
        <f t="shared" si="1"/>
        <v>0</v>
      </c>
    </row>
    <row r="46" spans="1:8" s="54" customFormat="1" x14ac:dyDescent="0.25">
      <c r="A46" s="95">
        <v>3299</v>
      </c>
      <c r="B46" s="95" t="s">
        <v>236</v>
      </c>
      <c r="C46" s="91" t="s">
        <v>69</v>
      </c>
      <c r="D46" s="92">
        <v>481.91</v>
      </c>
      <c r="E46" s="92">
        <v>813.61</v>
      </c>
      <c r="F46" s="92">
        <v>414.23</v>
      </c>
      <c r="G46" s="189">
        <f t="shared" si="0"/>
        <v>0.85955883878732542</v>
      </c>
      <c r="H46" s="189">
        <f t="shared" si="1"/>
        <v>0.50912599402662206</v>
      </c>
    </row>
    <row r="47" spans="1:8" s="26" customFormat="1" x14ac:dyDescent="0.25">
      <c r="A47" s="104">
        <v>34</v>
      </c>
      <c r="B47" s="104"/>
      <c r="C47" s="84" t="s">
        <v>74</v>
      </c>
      <c r="D47" s="85">
        <v>34.92</v>
      </c>
      <c r="E47" s="85">
        <v>45.99</v>
      </c>
      <c r="F47" s="85">
        <v>0.55000000000000004</v>
      </c>
      <c r="G47" s="182">
        <f t="shared" si="0"/>
        <v>1.5750286368843069E-2</v>
      </c>
      <c r="H47" s="182">
        <f t="shared" si="1"/>
        <v>1.1959121548162645E-2</v>
      </c>
    </row>
    <row r="48" spans="1:8" s="26" customFormat="1" x14ac:dyDescent="0.25">
      <c r="A48" s="99">
        <v>343</v>
      </c>
      <c r="B48" s="99"/>
      <c r="C48" s="93" t="s">
        <v>75</v>
      </c>
      <c r="D48" s="94">
        <v>34.92</v>
      </c>
      <c r="E48" s="94">
        <f>(E49+E50)</f>
        <v>45.989999999999995</v>
      </c>
      <c r="F48" s="109">
        <f>SUM(F49:F50)</f>
        <v>0.55000000000000004</v>
      </c>
      <c r="G48" s="189">
        <f t="shared" si="0"/>
        <v>1.5750286368843069E-2</v>
      </c>
      <c r="H48" s="189">
        <f t="shared" si="1"/>
        <v>1.1959121548162647E-2</v>
      </c>
    </row>
    <row r="49" spans="1:8" s="26" customFormat="1" x14ac:dyDescent="0.25">
      <c r="A49" s="95">
        <v>3431</v>
      </c>
      <c r="B49" s="95" t="s">
        <v>237</v>
      </c>
      <c r="C49" s="91" t="s">
        <v>76</v>
      </c>
      <c r="D49" s="92"/>
      <c r="E49" s="92">
        <v>13.27</v>
      </c>
      <c r="F49" s="92">
        <v>0</v>
      </c>
      <c r="G49" s="189" t="e">
        <f t="shared" si="0"/>
        <v>#DIV/0!</v>
      </c>
      <c r="H49" s="189">
        <f t="shared" si="1"/>
        <v>0</v>
      </c>
    </row>
    <row r="50" spans="1:8" s="26" customFormat="1" x14ac:dyDescent="0.25">
      <c r="A50" s="95">
        <v>3433</v>
      </c>
      <c r="B50" s="95" t="s">
        <v>238</v>
      </c>
      <c r="C50" s="91" t="s">
        <v>77</v>
      </c>
      <c r="D50" s="92">
        <v>34.92</v>
      </c>
      <c r="E50" s="92">
        <v>32.72</v>
      </c>
      <c r="F50" s="92">
        <v>0.55000000000000004</v>
      </c>
      <c r="G50" s="189">
        <f t="shared" si="0"/>
        <v>1.5750286368843069E-2</v>
      </c>
      <c r="H50" s="189">
        <f t="shared" si="1"/>
        <v>1.6809290953545233E-2</v>
      </c>
    </row>
    <row r="51" spans="1:8" s="26" customFormat="1" x14ac:dyDescent="0.25">
      <c r="A51" s="238" t="s">
        <v>246</v>
      </c>
      <c r="B51" s="238"/>
      <c r="C51" s="238"/>
      <c r="D51" s="78">
        <f>(D52+D76+D97+D139)</f>
        <v>2236432.41</v>
      </c>
      <c r="E51" s="78">
        <f>(E52+E76+E97+E139)</f>
        <v>2837636.14</v>
      </c>
      <c r="F51" s="78">
        <f>(F52+F76+F97+F139)</f>
        <v>2562749.8800000004</v>
      </c>
      <c r="G51" s="183">
        <f t="shared" si="0"/>
        <v>1.1459098287705463</v>
      </c>
      <c r="H51" s="183">
        <f t="shared" si="1"/>
        <v>0.90312843280886612</v>
      </c>
    </row>
    <row r="52" spans="1:8" s="54" customFormat="1" x14ac:dyDescent="0.25">
      <c r="A52" s="236" t="s">
        <v>157</v>
      </c>
      <c r="B52" s="236"/>
      <c r="C52" s="236"/>
      <c r="D52" s="105">
        <f>(D53+D67)</f>
        <v>3513.79</v>
      </c>
      <c r="E52" s="105">
        <v>27917.84</v>
      </c>
      <c r="F52" s="184">
        <f>(F53+F67)</f>
        <v>3079.21</v>
      </c>
      <c r="G52" s="185">
        <f t="shared" si="0"/>
        <v>0.87632157869423044</v>
      </c>
      <c r="H52" s="185">
        <f t="shared" si="1"/>
        <v>0.11029542400128377</v>
      </c>
    </row>
    <row r="53" spans="1:8" s="54" customFormat="1" x14ac:dyDescent="0.25">
      <c r="A53" s="80">
        <v>3</v>
      </c>
      <c r="B53" s="80"/>
      <c r="C53" s="81" t="s">
        <v>55</v>
      </c>
      <c r="D53" s="82">
        <v>2104.27</v>
      </c>
      <c r="E53" s="82">
        <v>14436.15</v>
      </c>
      <c r="F53" s="82">
        <v>1492.92</v>
      </c>
      <c r="G53" s="188">
        <f t="shared" si="0"/>
        <v>0.70947169327130077</v>
      </c>
      <c r="H53" s="188">
        <f t="shared" si="1"/>
        <v>0.10341538429567441</v>
      </c>
    </row>
    <row r="54" spans="1:8" s="26" customFormat="1" x14ac:dyDescent="0.25">
      <c r="A54" s="83">
        <v>32</v>
      </c>
      <c r="B54" s="83"/>
      <c r="C54" s="84" t="s">
        <v>10</v>
      </c>
      <c r="D54" s="85">
        <f>(D57+D64)</f>
        <v>2104.27</v>
      </c>
      <c r="E54" s="85">
        <f>(E55+E57+E61+E64)</f>
        <v>14436.15</v>
      </c>
      <c r="F54" s="85">
        <f>(F55+F57+F61+F64)</f>
        <v>1492.92</v>
      </c>
      <c r="G54" s="182">
        <f t="shared" si="0"/>
        <v>0.70947169327130077</v>
      </c>
      <c r="H54" s="182">
        <f t="shared" si="1"/>
        <v>0.10341538429567441</v>
      </c>
    </row>
    <row r="55" spans="1:8" s="54" customFormat="1" x14ac:dyDescent="0.25">
      <c r="A55" s="99">
        <v>321</v>
      </c>
      <c r="B55" s="99"/>
      <c r="C55" s="93" t="s">
        <v>21</v>
      </c>
      <c r="D55" s="94">
        <v>0</v>
      </c>
      <c r="E55" s="94">
        <v>3500</v>
      </c>
      <c r="F55" s="109">
        <v>0</v>
      </c>
      <c r="G55" s="189" t="e">
        <f t="shared" ref="G55:G56" si="9">F55/D55</f>
        <v>#DIV/0!</v>
      </c>
      <c r="H55" s="189">
        <f t="shared" ref="H55:H56" si="10">F55/E55</f>
        <v>0</v>
      </c>
    </row>
    <row r="56" spans="1:8" s="26" customFormat="1" ht="24" x14ac:dyDescent="0.25">
      <c r="A56" s="95">
        <v>3212</v>
      </c>
      <c r="B56" s="95" t="s">
        <v>239</v>
      </c>
      <c r="C56" s="91" t="s">
        <v>159</v>
      </c>
      <c r="D56" s="92">
        <v>0</v>
      </c>
      <c r="E56" s="92">
        <v>3500</v>
      </c>
      <c r="F56" s="92">
        <v>0</v>
      </c>
      <c r="G56" s="189" t="e">
        <f t="shared" si="9"/>
        <v>#DIV/0!</v>
      </c>
      <c r="H56" s="189">
        <f t="shared" si="10"/>
        <v>0</v>
      </c>
    </row>
    <row r="57" spans="1:8" s="54" customFormat="1" x14ac:dyDescent="0.25">
      <c r="A57" s="99">
        <v>322</v>
      </c>
      <c r="B57" s="99"/>
      <c r="C57" s="93" t="s">
        <v>57</v>
      </c>
      <c r="D57" s="94">
        <f>(D58+D59)</f>
        <v>1739.52</v>
      </c>
      <c r="E57" s="94">
        <f>(E58+E59+E60)</f>
        <v>5000</v>
      </c>
      <c r="F57" s="109">
        <v>202.25</v>
      </c>
      <c r="G57" s="189">
        <f t="shared" si="0"/>
        <v>0.11626770603384842</v>
      </c>
      <c r="H57" s="189">
        <f t="shared" si="1"/>
        <v>4.045E-2</v>
      </c>
    </row>
    <row r="58" spans="1:8" x14ac:dyDescent="0.25">
      <c r="A58" s="95">
        <v>3221</v>
      </c>
      <c r="B58" s="95" t="s">
        <v>240</v>
      </c>
      <c r="C58" s="91" t="s">
        <v>58</v>
      </c>
      <c r="D58" s="92">
        <v>0.22</v>
      </c>
      <c r="E58" s="92">
        <v>1000</v>
      </c>
      <c r="F58" s="92">
        <v>141.94999999999999</v>
      </c>
      <c r="G58" s="189">
        <f t="shared" si="0"/>
        <v>645.22727272727263</v>
      </c>
      <c r="H58" s="189">
        <f t="shared" si="1"/>
        <v>0.14194999999999999</v>
      </c>
    </row>
    <row r="59" spans="1:8" x14ac:dyDescent="0.25">
      <c r="A59" s="95">
        <v>3223</v>
      </c>
      <c r="B59" s="95" t="s">
        <v>241</v>
      </c>
      <c r="C59" s="91" t="s">
        <v>60</v>
      </c>
      <c r="D59" s="92">
        <v>1739.3</v>
      </c>
      <c r="E59" s="92">
        <v>2500</v>
      </c>
      <c r="F59" s="92">
        <v>0</v>
      </c>
      <c r="G59" s="189">
        <f t="shared" ref="G59" si="11">F59/D59</f>
        <v>0</v>
      </c>
      <c r="H59" s="189">
        <f t="shared" ref="H59" si="12">F59/E59</f>
        <v>0</v>
      </c>
    </row>
    <row r="60" spans="1:8" x14ac:dyDescent="0.25">
      <c r="A60" s="95">
        <v>3225</v>
      </c>
      <c r="B60" s="95" t="s">
        <v>242</v>
      </c>
      <c r="C60" s="91" t="s">
        <v>61</v>
      </c>
      <c r="D60" s="92">
        <v>0</v>
      </c>
      <c r="E60" s="92">
        <v>1500</v>
      </c>
      <c r="F60" s="92">
        <v>60.3</v>
      </c>
      <c r="G60" s="189" t="e">
        <f t="shared" si="0"/>
        <v>#DIV/0!</v>
      </c>
      <c r="H60" s="189">
        <f t="shared" si="1"/>
        <v>4.02E-2</v>
      </c>
    </row>
    <row r="61" spans="1:8" x14ac:dyDescent="0.25">
      <c r="A61" s="106">
        <v>323</v>
      </c>
      <c r="B61" s="106"/>
      <c r="C61" s="107" t="s">
        <v>62</v>
      </c>
      <c r="D61" s="109">
        <v>0</v>
      </c>
      <c r="E61" s="109">
        <f>(E62+E63)</f>
        <v>2936.15</v>
      </c>
      <c r="F61" s="109">
        <v>457.53</v>
      </c>
      <c r="G61" s="189" t="e">
        <f t="shared" si="0"/>
        <v>#DIV/0!</v>
      </c>
      <c r="H61" s="189">
        <f t="shared" si="1"/>
        <v>0.15582650750131974</v>
      </c>
    </row>
    <row r="62" spans="1:8" x14ac:dyDescent="0.25">
      <c r="A62" s="95">
        <v>3232</v>
      </c>
      <c r="B62" s="95" t="s">
        <v>243</v>
      </c>
      <c r="C62" s="91" t="s">
        <v>221</v>
      </c>
      <c r="D62" s="92">
        <v>0</v>
      </c>
      <c r="E62" s="92">
        <v>936.15</v>
      </c>
      <c r="F62" s="92">
        <v>0</v>
      </c>
      <c r="G62" s="189" t="e">
        <f t="shared" ref="G62" si="13">F62/D62</f>
        <v>#DIV/0!</v>
      </c>
      <c r="H62" s="189">
        <f t="shared" ref="H62" si="14">F62/E62</f>
        <v>0</v>
      </c>
    </row>
    <row r="63" spans="1:8" s="26" customFormat="1" x14ac:dyDescent="0.25">
      <c r="A63" s="95">
        <v>3239</v>
      </c>
      <c r="B63" s="95" t="s">
        <v>244</v>
      </c>
      <c r="C63" s="91" t="s">
        <v>68</v>
      </c>
      <c r="D63" s="92">
        <v>0</v>
      </c>
      <c r="E63" s="92">
        <v>2000</v>
      </c>
      <c r="F63" s="92">
        <v>457.53</v>
      </c>
      <c r="G63" s="189" t="e">
        <f t="shared" si="0"/>
        <v>#DIV/0!</v>
      </c>
      <c r="H63" s="189">
        <f t="shared" si="1"/>
        <v>0.228765</v>
      </c>
    </row>
    <row r="64" spans="1:8" x14ac:dyDescent="0.25">
      <c r="A64" s="106">
        <v>329</v>
      </c>
      <c r="B64" s="106"/>
      <c r="C64" s="107" t="s">
        <v>69</v>
      </c>
      <c r="D64" s="109">
        <v>364.75</v>
      </c>
      <c r="E64" s="109">
        <f>(E65+E66)</f>
        <v>3000</v>
      </c>
      <c r="F64" s="109">
        <v>833.14</v>
      </c>
      <c r="G64" s="189">
        <f t="shared" si="0"/>
        <v>2.2841398217957503</v>
      </c>
      <c r="H64" s="189">
        <f t="shared" si="1"/>
        <v>0.27771333333333331</v>
      </c>
    </row>
    <row r="65" spans="1:8" x14ac:dyDescent="0.25">
      <c r="A65" s="95">
        <v>3293</v>
      </c>
      <c r="B65" s="95" t="s">
        <v>245</v>
      </c>
      <c r="C65" s="91" t="s">
        <v>71</v>
      </c>
      <c r="D65" s="92">
        <v>364.75</v>
      </c>
      <c r="E65" s="92">
        <v>1500</v>
      </c>
      <c r="F65" s="92">
        <v>833.14</v>
      </c>
      <c r="G65" s="189">
        <f t="shared" ref="G65" si="15">F65/D65</f>
        <v>2.2841398217957503</v>
      </c>
      <c r="H65" s="189">
        <f t="shared" ref="H65" si="16">F65/E65</f>
        <v>0.55542666666666662</v>
      </c>
    </row>
    <row r="66" spans="1:8" x14ac:dyDescent="0.25">
      <c r="A66" s="95">
        <v>3299</v>
      </c>
      <c r="B66" s="95" t="s">
        <v>245</v>
      </c>
      <c r="C66" s="91" t="s">
        <v>69</v>
      </c>
      <c r="D66" s="92">
        <v>0</v>
      </c>
      <c r="E66" s="92">
        <v>1500</v>
      </c>
      <c r="F66" s="92">
        <v>0</v>
      </c>
      <c r="G66" s="189" t="e">
        <f t="shared" si="0"/>
        <v>#DIV/0!</v>
      </c>
      <c r="H66" s="189">
        <f t="shared" si="1"/>
        <v>0</v>
      </c>
    </row>
    <row r="67" spans="1:8" x14ac:dyDescent="0.25">
      <c r="A67" s="108">
        <v>4</v>
      </c>
      <c r="B67" s="108"/>
      <c r="C67" s="81" t="s">
        <v>5</v>
      </c>
      <c r="D67" s="82">
        <v>1409.52</v>
      </c>
      <c r="E67" s="82">
        <v>13481.69</v>
      </c>
      <c r="F67" s="82">
        <v>1586.29</v>
      </c>
      <c r="G67" s="188">
        <f t="shared" si="0"/>
        <v>1.1254114875986152</v>
      </c>
      <c r="H67" s="188">
        <f t="shared" si="1"/>
        <v>0.1176625482413555</v>
      </c>
    </row>
    <row r="68" spans="1:8" s="26" customFormat="1" ht="24" x14ac:dyDescent="0.25">
      <c r="A68" s="104">
        <v>42</v>
      </c>
      <c r="B68" s="104"/>
      <c r="C68" s="84" t="s">
        <v>78</v>
      </c>
      <c r="D68" s="85">
        <f>(D69+D74)</f>
        <v>1409.52</v>
      </c>
      <c r="E68" s="85">
        <v>13481.69</v>
      </c>
      <c r="F68" s="85">
        <v>1586.29</v>
      </c>
      <c r="G68" s="182">
        <f t="shared" si="0"/>
        <v>1.1254114875986152</v>
      </c>
      <c r="H68" s="182">
        <f t="shared" si="1"/>
        <v>0.1176625482413555</v>
      </c>
    </row>
    <row r="69" spans="1:8" s="54" customFormat="1" x14ac:dyDescent="0.25">
      <c r="A69" s="106">
        <v>422</v>
      </c>
      <c r="B69" s="106"/>
      <c r="C69" s="107" t="s">
        <v>79</v>
      </c>
      <c r="D69" s="109">
        <f>(D70+D71+D72+D73)</f>
        <v>1407.75</v>
      </c>
      <c r="E69" s="109">
        <f>(E70+E71+E72+E73)</f>
        <v>13481.69</v>
      </c>
      <c r="F69" s="109">
        <v>1586</v>
      </c>
      <c r="G69" s="189">
        <f t="shared" si="0"/>
        <v>1.1266204936956137</v>
      </c>
      <c r="H69" s="189">
        <f t="shared" si="1"/>
        <v>0.11764103758505054</v>
      </c>
    </row>
    <row r="70" spans="1:8" s="54" customFormat="1" x14ac:dyDescent="0.25">
      <c r="A70" s="95">
        <v>4221</v>
      </c>
      <c r="B70" s="95" t="s">
        <v>247</v>
      </c>
      <c r="C70" s="91" t="s">
        <v>85</v>
      </c>
      <c r="D70" s="92">
        <v>231.73</v>
      </c>
      <c r="E70" s="92">
        <v>2654.46</v>
      </c>
      <c r="F70" s="92">
        <v>0</v>
      </c>
      <c r="G70" s="189">
        <f t="shared" si="0"/>
        <v>0</v>
      </c>
      <c r="H70" s="189">
        <f t="shared" si="1"/>
        <v>0</v>
      </c>
    </row>
    <row r="71" spans="1:8" s="54" customFormat="1" x14ac:dyDescent="0.25">
      <c r="A71" s="95">
        <v>4222</v>
      </c>
      <c r="B71" s="95" t="s">
        <v>248</v>
      </c>
      <c r="C71" s="91" t="s">
        <v>195</v>
      </c>
      <c r="D71" s="92">
        <v>0</v>
      </c>
      <c r="E71" s="92">
        <v>1327.23</v>
      </c>
      <c r="F71" s="92">
        <v>0</v>
      </c>
      <c r="G71" s="189" t="e">
        <f t="shared" ref="G71:G72" si="17">F71/D71</f>
        <v>#DIV/0!</v>
      </c>
      <c r="H71" s="189">
        <f t="shared" ref="H71:H72" si="18">F71/E71</f>
        <v>0</v>
      </c>
    </row>
    <row r="72" spans="1:8" s="26" customFormat="1" x14ac:dyDescent="0.25">
      <c r="A72" s="95">
        <v>4226</v>
      </c>
      <c r="B72" s="95" t="s">
        <v>249</v>
      </c>
      <c r="C72" s="91" t="s">
        <v>194</v>
      </c>
      <c r="D72" s="92">
        <v>1176.02</v>
      </c>
      <c r="E72" s="92">
        <v>3000</v>
      </c>
      <c r="F72" s="92">
        <v>1586</v>
      </c>
      <c r="G72" s="189">
        <f t="shared" si="17"/>
        <v>1.3486165201272087</v>
      </c>
      <c r="H72" s="189">
        <f t="shared" si="18"/>
        <v>0.52866666666666662</v>
      </c>
    </row>
    <row r="73" spans="1:8" s="54" customFormat="1" x14ac:dyDescent="0.25">
      <c r="A73" s="95">
        <v>4227</v>
      </c>
      <c r="B73" s="95" t="s">
        <v>250</v>
      </c>
      <c r="C73" s="91" t="s">
        <v>251</v>
      </c>
      <c r="D73" s="92">
        <v>0</v>
      </c>
      <c r="E73" s="92">
        <v>6500</v>
      </c>
      <c r="F73" s="92">
        <v>0</v>
      </c>
      <c r="G73" s="189" t="e">
        <f t="shared" si="0"/>
        <v>#DIV/0!</v>
      </c>
      <c r="H73" s="189">
        <f t="shared" si="1"/>
        <v>0</v>
      </c>
    </row>
    <row r="74" spans="1:8" ht="24" x14ac:dyDescent="0.25">
      <c r="A74" s="99">
        <v>424</v>
      </c>
      <c r="B74" s="99"/>
      <c r="C74" s="93" t="s">
        <v>127</v>
      </c>
      <c r="D74" s="94">
        <v>1.77</v>
      </c>
      <c r="E74" s="94">
        <v>0</v>
      </c>
      <c r="F74" s="109">
        <v>0.28999999999999998</v>
      </c>
      <c r="G74" s="189">
        <f t="shared" si="0"/>
        <v>0.16384180790960451</v>
      </c>
      <c r="H74" s="189" t="e">
        <f t="shared" si="1"/>
        <v>#DIV/0!</v>
      </c>
    </row>
    <row r="75" spans="1:8" x14ac:dyDescent="0.25">
      <c r="A75" s="95">
        <v>4241</v>
      </c>
      <c r="B75" s="95" t="s">
        <v>252</v>
      </c>
      <c r="C75" s="91" t="s">
        <v>180</v>
      </c>
      <c r="D75" s="92">
        <v>1.77</v>
      </c>
      <c r="E75" s="92">
        <v>0</v>
      </c>
      <c r="F75" s="92">
        <v>0.28999999999999998</v>
      </c>
      <c r="G75" s="189">
        <f t="shared" si="0"/>
        <v>0.16384180790960451</v>
      </c>
      <c r="H75" s="189" t="e">
        <f t="shared" si="1"/>
        <v>#DIV/0!</v>
      </c>
    </row>
    <row r="76" spans="1:8" x14ac:dyDescent="0.25">
      <c r="A76" s="236" t="s">
        <v>138</v>
      </c>
      <c r="B76" s="236"/>
      <c r="C76" s="236"/>
      <c r="D76" s="105">
        <v>2834.22</v>
      </c>
      <c r="E76" s="184">
        <f>(E77+E91)</f>
        <v>7657.29</v>
      </c>
      <c r="F76" s="184">
        <f>(F77+F91)</f>
        <v>11172.77</v>
      </c>
      <c r="G76" s="185">
        <f t="shared" si="0"/>
        <v>3.9420969437799469</v>
      </c>
      <c r="H76" s="185">
        <f t="shared" si="1"/>
        <v>1.4591023717268121</v>
      </c>
    </row>
    <row r="77" spans="1:8" s="26" customFormat="1" x14ac:dyDescent="0.25">
      <c r="A77" s="80">
        <v>3</v>
      </c>
      <c r="B77" s="80"/>
      <c r="C77" s="81" t="s">
        <v>55</v>
      </c>
      <c r="D77" s="82">
        <v>2834.22</v>
      </c>
      <c r="E77" s="82">
        <v>6691.84</v>
      </c>
      <c r="F77" s="82">
        <v>8726.91</v>
      </c>
      <c r="G77" s="188">
        <f t="shared" si="0"/>
        <v>3.0791222981984463</v>
      </c>
      <c r="H77" s="188">
        <f t="shared" si="1"/>
        <v>1.3041121724368783</v>
      </c>
    </row>
    <row r="78" spans="1:8" s="54" customFormat="1" x14ac:dyDescent="0.25">
      <c r="A78" s="83">
        <v>32</v>
      </c>
      <c r="B78" s="83"/>
      <c r="C78" s="84" t="s">
        <v>10</v>
      </c>
      <c r="D78" s="85">
        <f>(D79+D83+D87)</f>
        <v>2834.42</v>
      </c>
      <c r="E78" s="85">
        <f>(E79+E81+E83+E87)</f>
        <v>6691.84</v>
      </c>
      <c r="F78" s="85">
        <f>(F79+F81+F83+F87)</f>
        <v>8726.91</v>
      </c>
      <c r="G78" s="182">
        <f t="shared" si="0"/>
        <v>3.0789050317172473</v>
      </c>
      <c r="H78" s="182">
        <f t="shared" si="1"/>
        <v>1.3041121724368783</v>
      </c>
    </row>
    <row r="79" spans="1:8" s="54" customFormat="1" x14ac:dyDescent="0.25">
      <c r="A79" s="99">
        <v>321</v>
      </c>
      <c r="B79" s="99"/>
      <c r="C79" s="93" t="s">
        <v>21</v>
      </c>
      <c r="D79" s="94">
        <v>73.86</v>
      </c>
      <c r="E79" s="94">
        <v>200</v>
      </c>
      <c r="F79" s="109">
        <v>0</v>
      </c>
      <c r="G79" s="189">
        <f t="shared" ref="G79:G80" si="19">F79/D79</f>
        <v>0</v>
      </c>
      <c r="H79" s="189">
        <f t="shared" ref="H79:H80" si="20">F79/E79</f>
        <v>0</v>
      </c>
    </row>
    <row r="80" spans="1:8" s="26" customFormat="1" x14ac:dyDescent="0.25">
      <c r="A80" s="95">
        <v>3211</v>
      </c>
      <c r="B80" s="95" t="s">
        <v>253</v>
      </c>
      <c r="C80" s="91" t="s">
        <v>22</v>
      </c>
      <c r="D80" s="92">
        <v>73.86</v>
      </c>
      <c r="E80" s="92">
        <v>200</v>
      </c>
      <c r="F80" s="92">
        <v>0</v>
      </c>
      <c r="G80" s="189">
        <f t="shared" si="19"/>
        <v>0</v>
      </c>
      <c r="H80" s="189">
        <f t="shared" si="20"/>
        <v>0</v>
      </c>
    </row>
    <row r="81" spans="1:8" s="26" customFormat="1" x14ac:dyDescent="0.25">
      <c r="A81" s="106">
        <v>322</v>
      </c>
      <c r="B81" s="106"/>
      <c r="C81" s="107" t="s">
        <v>57</v>
      </c>
      <c r="D81" s="109">
        <v>0</v>
      </c>
      <c r="E81" s="109">
        <v>800</v>
      </c>
      <c r="F81" s="109">
        <v>867.53</v>
      </c>
      <c r="G81" s="189" t="e">
        <f t="shared" si="0"/>
        <v>#DIV/0!</v>
      </c>
      <c r="H81" s="189">
        <f t="shared" si="1"/>
        <v>1.0844125</v>
      </c>
    </row>
    <row r="82" spans="1:8" s="26" customFormat="1" x14ac:dyDescent="0.25">
      <c r="A82" s="95">
        <v>3221</v>
      </c>
      <c r="B82" s="95" t="s">
        <v>254</v>
      </c>
      <c r="C82" s="91" t="s">
        <v>58</v>
      </c>
      <c r="D82" s="92">
        <v>0</v>
      </c>
      <c r="E82" s="92">
        <v>800</v>
      </c>
      <c r="F82" s="92">
        <v>867.53</v>
      </c>
      <c r="G82" s="189" t="e">
        <f t="shared" si="0"/>
        <v>#DIV/0!</v>
      </c>
      <c r="H82" s="189">
        <f t="shared" si="1"/>
        <v>1.0844125</v>
      </c>
    </row>
    <row r="83" spans="1:8" s="54" customFormat="1" x14ac:dyDescent="0.25">
      <c r="A83" s="106">
        <v>323</v>
      </c>
      <c r="B83" s="106"/>
      <c r="C83" s="107" t="s">
        <v>62</v>
      </c>
      <c r="D83" s="109">
        <f>(D84+D85+D86)</f>
        <v>2052.5</v>
      </c>
      <c r="E83" s="109">
        <f>(E84+E85+E86)</f>
        <v>4091.84</v>
      </c>
      <c r="F83" s="109">
        <v>4497.4399999999996</v>
      </c>
      <c r="G83" s="189">
        <f t="shared" si="0"/>
        <v>2.1912009744214371</v>
      </c>
      <c r="H83" s="189">
        <f t="shared" si="1"/>
        <v>1.0991241104246499</v>
      </c>
    </row>
    <row r="84" spans="1:8" s="26" customFormat="1" x14ac:dyDescent="0.25">
      <c r="A84" s="95">
        <v>3231</v>
      </c>
      <c r="B84" s="95" t="s">
        <v>255</v>
      </c>
      <c r="C84" s="91" t="s">
        <v>63</v>
      </c>
      <c r="D84" s="92">
        <v>2052.5</v>
      </c>
      <c r="E84" s="92">
        <v>3000</v>
      </c>
      <c r="F84" s="92">
        <v>4330</v>
      </c>
      <c r="G84" s="189">
        <f t="shared" ref="G84:G85" si="21">F84/D84</f>
        <v>2.1096224116930573</v>
      </c>
      <c r="H84" s="189">
        <f t="shared" ref="H84:H85" si="22">F84/E84</f>
        <v>1.4433333333333334</v>
      </c>
    </row>
    <row r="85" spans="1:8" s="54" customFormat="1" x14ac:dyDescent="0.25">
      <c r="A85" s="95">
        <v>3237</v>
      </c>
      <c r="B85" s="95" t="s">
        <v>256</v>
      </c>
      <c r="C85" s="91" t="s">
        <v>66</v>
      </c>
      <c r="D85" s="92">
        <v>0</v>
      </c>
      <c r="E85" s="92">
        <v>200</v>
      </c>
      <c r="F85" s="92">
        <v>119.44</v>
      </c>
      <c r="G85" s="189" t="e">
        <f t="shared" si="21"/>
        <v>#DIV/0!</v>
      </c>
      <c r="H85" s="189">
        <f t="shared" si="22"/>
        <v>0.59719999999999995</v>
      </c>
    </row>
    <row r="86" spans="1:8" s="54" customFormat="1" x14ac:dyDescent="0.25">
      <c r="A86" s="95">
        <v>3239</v>
      </c>
      <c r="B86" s="95" t="s">
        <v>257</v>
      </c>
      <c r="C86" s="91" t="s">
        <v>68</v>
      </c>
      <c r="D86" s="92">
        <v>0</v>
      </c>
      <c r="E86" s="92">
        <v>891.84</v>
      </c>
      <c r="F86" s="92">
        <v>48</v>
      </c>
      <c r="G86" s="189" t="e">
        <f t="shared" si="0"/>
        <v>#DIV/0!</v>
      </c>
      <c r="H86" s="189">
        <f t="shared" si="1"/>
        <v>5.3821313240043057E-2</v>
      </c>
    </row>
    <row r="87" spans="1:8" s="26" customFormat="1" x14ac:dyDescent="0.25">
      <c r="A87" s="106">
        <v>329</v>
      </c>
      <c r="B87" s="106"/>
      <c r="C87" s="107" t="s">
        <v>69</v>
      </c>
      <c r="D87" s="109">
        <f>(D88+D89+D90)</f>
        <v>708.06</v>
      </c>
      <c r="E87" s="109">
        <v>1600</v>
      </c>
      <c r="F87" s="109">
        <f>(F88+F89+F90)</f>
        <v>3361.94</v>
      </c>
      <c r="G87" s="189">
        <f t="shared" ref="G87" si="23">F87/D87</f>
        <v>4.7481004434652432</v>
      </c>
      <c r="H87" s="189">
        <f t="shared" ref="H87" si="24">F87/E87</f>
        <v>2.1012124999999999</v>
      </c>
    </row>
    <row r="88" spans="1:8" s="54" customFormat="1" ht="24" x14ac:dyDescent="0.25">
      <c r="A88" s="95">
        <v>3291</v>
      </c>
      <c r="B88" s="95" t="s">
        <v>258</v>
      </c>
      <c r="C88" s="91" t="s">
        <v>199</v>
      </c>
      <c r="D88" s="92">
        <v>564.05999999999995</v>
      </c>
      <c r="E88" s="92">
        <v>800</v>
      </c>
      <c r="F88" s="92">
        <v>0</v>
      </c>
      <c r="G88" s="189">
        <f t="shared" ref="G88:G96" si="25">F88/D88</f>
        <v>0</v>
      </c>
      <c r="H88" s="189">
        <f t="shared" ref="H88:H96" si="26">F88/E88</f>
        <v>0</v>
      </c>
    </row>
    <row r="89" spans="1:8" s="54" customFormat="1" x14ac:dyDescent="0.25">
      <c r="A89" s="95">
        <v>3293</v>
      </c>
      <c r="B89" s="95" t="s">
        <v>259</v>
      </c>
      <c r="C89" s="91" t="s">
        <v>71</v>
      </c>
      <c r="D89" s="92">
        <v>0</v>
      </c>
      <c r="E89" s="92">
        <v>400</v>
      </c>
      <c r="F89" s="92">
        <v>541.94000000000005</v>
      </c>
      <c r="G89" s="189" t="e">
        <f t="shared" si="25"/>
        <v>#DIV/0!</v>
      </c>
      <c r="H89" s="189">
        <f t="shared" si="26"/>
        <v>1.3548500000000001</v>
      </c>
    </row>
    <row r="90" spans="1:8" s="54" customFormat="1" x14ac:dyDescent="0.25">
      <c r="A90" s="95">
        <v>3299</v>
      </c>
      <c r="B90" s="95" t="s">
        <v>260</v>
      </c>
      <c r="C90" s="91" t="s">
        <v>69</v>
      </c>
      <c r="D90" s="92">
        <v>144</v>
      </c>
      <c r="E90" s="92">
        <v>400</v>
      </c>
      <c r="F90" s="92">
        <v>2820</v>
      </c>
      <c r="G90" s="189">
        <f t="shared" si="25"/>
        <v>19.583333333333332</v>
      </c>
      <c r="H90" s="189">
        <f t="shared" si="26"/>
        <v>7.05</v>
      </c>
    </row>
    <row r="91" spans="1:8" s="26" customFormat="1" x14ac:dyDescent="0.25">
      <c r="A91" s="108">
        <v>4</v>
      </c>
      <c r="B91" s="108"/>
      <c r="C91" s="81" t="s">
        <v>5</v>
      </c>
      <c r="D91" s="82">
        <v>0</v>
      </c>
      <c r="E91" s="82">
        <v>965.45</v>
      </c>
      <c r="F91" s="82">
        <v>2445.86</v>
      </c>
      <c r="G91" s="188" t="e">
        <f t="shared" si="25"/>
        <v>#DIV/0!</v>
      </c>
      <c r="H91" s="188">
        <f t="shared" si="26"/>
        <v>2.5333885752757781</v>
      </c>
    </row>
    <row r="92" spans="1:8" s="26" customFormat="1" ht="24" x14ac:dyDescent="0.25">
      <c r="A92" s="104">
        <v>42</v>
      </c>
      <c r="B92" s="104"/>
      <c r="C92" s="84" t="s">
        <v>78</v>
      </c>
      <c r="D92" s="85">
        <v>0</v>
      </c>
      <c r="E92" s="85">
        <f>(E93+E95)</f>
        <v>965.45</v>
      </c>
      <c r="F92" s="85">
        <v>2445.86</v>
      </c>
      <c r="G92" s="182" t="e">
        <f t="shared" si="25"/>
        <v>#DIV/0!</v>
      </c>
      <c r="H92" s="182">
        <f t="shared" si="26"/>
        <v>2.5333885752757781</v>
      </c>
    </row>
    <row r="93" spans="1:8" s="54" customFormat="1" x14ac:dyDescent="0.25">
      <c r="A93" s="106">
        <v>422</v>
      </c>
      <c r="B93" s="106"/>
      <c r="C93" s="107" t="s">
        <v>79</v>
      </c>
      <c r="D93" s="109">
        <v>0</v>
      </c>
      <c r="E93" s="109">
        <v>700</v>
      </c>
      <c r="F93" s="109">
        <v>2445.86</v>
      </c>
      <c r="G93" s="189" t="e">
        <f t="shared" si="25"/>
        <v>#DIV/0!</v>
      </c>
      <c r="H93" s="189">
        <f t="shared" si="26"/>
        <v>3.4940857142857147</v>
      </c>
    </row>
    <row r="94" spans="1:8" s="74" customFormat="1" x14ac:dyDescent="0.25">
      <c r="A94" s="95">
        <v>4221</v>
      </c>
      <c r="B94" s="95" t="s">
        <v>261</v>
      </c>
      <c r="C94" s="91" t="s">
        <v>85</v>
      </c>
      <c r="D94" s="92">
        <v>0</v>
      </c>
      <c r="E94" s="92">
        <v>700</v>
      </c>
      <c r="F94" s="92">
        <v>2445.86</v>
      </c>
      <c r="G94" s="189" t="e">
        <f t="shared" si="25"/>
        <v>#DIV/0!</v>
      </c>
      <c r="H94" s="189">
        <f t="shared" si="26"/>
        <v>3.4940857142857147</v>
      </c>
    </row>
    <row r="95" spans="1:8" s="54" customFormat="1" ht="24" x14ac:dyDescent="0.25">
      <c r="A95" s="99">
        <v>424</v>
      </c>
      <c r="B95" s="99"/>
      <c r="C95" s="93" t="s">
        <v>127</v>
      </c>
      <c r="D95" s="94">
        <v>0</v>
      </c>
      <c r="E95" s="94">
        <v>265.45</v>
      </c>
      <c r="F95" s="109">
        <v>0</v>
      </c>
      <c r="G95" s="189" t="e">
        <f t="shared" si="25"/>
        <v>#DIV/0!</v>
      </c>
      <c r="H95" s="189">
        <f t="shared" si="26"/>
        <v>0</v>
      </c>
    </row>
    <row r="96" spans="1:8" x14ac:dyDescent="0.25">
      <c r="A96" s="95">
        <v>4241</v>
      </c>
      <c r="B96" s="95" t="s">
        <v>262</v>
      </c>
      <c r="C96" s="91" t="s">
        <v>180</v>
      </c>
      <c r="D96" s="92">
        <v>0</v>
      </c>
      <c r="E96" s="92">
        <v>265.45</v>
      </c>
      <c r="F96" s="92">
        <v>0</v>
      </c>
      <c r="G96" s="189" t="e">
        <f t="shared" si="25"/>
        <v>#DIV/0!</v>
      </c>
      <c r="H96" s="189">
        <f t="shared" si="26"/>
        <v>0</v>
      </c>
    </row>
    <row r="97" spans="1:8" s="26" customFormat="1" x14ac:dyDescent="0.25">
      <c r="A97" s="236" t="s">
        <v>80</v>
      </c>
      <c r="B97" s="236"/>
      <c r="C97" s="236"/>
      <c r="D97" s="105">
        <f>(D98+D128)</f>
        <v>2209159.4300000002</v>
      </c>
      <c r="E97" s="184">
        <f>(E98+E128)</f>
        <v>2771875.5000000005</v>
      </c>
      <c r="F97" s="184">
        <f>(F98+F128)</f>
        <v>2532748.5300000003</v>
      </c>
      <c r="G97" s="185">
        <f t="shared" ref="G97:G157" si="27">F97/D97</f>
        <v>1.146476119199781</v>
      </c>
      <c r="H97" s="185">
        <f t="shared" ref="H97:H157" si="28">F97/E97</f>
        <v>0.91373098467084823</v>
      </c>
    </row>
    <row r="98" spans="1:8" s="54" customFormat="1" x14ac:dyDescent="0.25">
      <c r="A98" s="80">
        <v>3</v>
      </c>
      <c r="B98" s="80"/>
      <c r="C98" s="81" t="s">
        <v>55</v>
      </c>
      <c r="D98" s="82">
        <f>(D99+D107+D122+D125)</f>
        <v>2208362.4300000002</v>
      </c>
      <c r="E98" s="82">
        <f>(E99+E107+E122+E125)</f>
        <v>2760721.0300000003</v>
      </c>
      <c r="F98" s="82">
        <f>(F99+F107+F122+F125)</f>
        <v>2529184.9500000002</v>
      </c>
      <c r="G98" s="188">
        <f t="shared" si="27"/>
        <v>1.1452762081267611</v>
      </c>
      <c r="H98" s="188">
        <f t="shared" si="28"/>
        <v>0.91613202584253861</v>
      </c>
    </row>
    <row r="99" spans="1:8" x14ac:dyDescent="0.25">
      <c r="A99" s="83">
        <v>31</v>
      </c>
      <c r="B99" s="83"/>
      <c r="C99" s="84" t="s">
        <v>4</v>
      </c>
      <c r="D99" s="85">
        <f>(D100+D102+D104)</f>
        <v>2197519.2400000002</v>
      </c>
      <c r="E99" s="85">
        <f>(E100+E102+E104)</f>
        <v>2746801.7800000003</v>
      </c>
      <c r="F99" s="85">
        <f>(F100+F102+F104)</f>
        <v>2519197.9300000002</v>
      </c>
      <c r="G99" s="182">
        <f t="shared" si="27"/>
        <v>1.1463826501013934</v>
      </c>
      <c r="H99" s="182">
        <f t="shared" si="28"/>
        <v>0.91713859672830123</v>
      </c>
    </row>
    <row r="100" spans="1:8" x14ac:dyDescent="0.25">
      <c r="A100" s="110">
        <v>311</v>
      </c>
      <c r="B100" s="110"/>
      <c r="C100" s="107" t="s">
        <v>19</v>
      </c>
      <c r="D100" s="109">
        <v>1825725.34</v>
      </c>
      <c r="E100" s="109">
        <v>2340000</v>
      </c>
      <c r="F100" s="109">
        <v>2098062.83</v>
      </c>
      <c r="G100" s="189">
        <f t="shared" si="27"/>
        <v>1.1491667361093865</v>
      </c>
      <c r="H100" s="189">
        <f t="shared" si="28"/>
        <v>0.89660804700854702</v>
      </c>
    </row>
    <row r="101" spans="1:8" s="26" customFormat="1" x14ac:dyDescent="0.25">
      <c r="A101" s="95">
        <v>3111</v>
      </c>
      <c r="B101" s="95" t="s">
        <v>263</v>
      </c>
      <c r="C101" s="91" t="s">
        <v>20</v>
      </c>
      <c r="D101" s="92">
        <v>1825725.34</v>
      </c>
      <c r="E101" s="92">
        <v>2340000</v>
      </c>
      <c r="F101" s="92">
        <v>2098062.83</v>
      </c>
      <c r="G101" s="189">
        <f t="shared" si="27"/>
        <v>1.1491667361093865</v>
      </c>
      <c r="H101" s="189">
        <f t="shared" si="28"/>
        <v>0.89660804700854702</v>
      </c>
    </row>
    <row r="102" spans="1:8" s="54" customFormat="1" x14ac:dyDescent="0.25">
      <c r="A102" s="110">
        <v>312</v>
      </c>
      <c r="B102" s="110"/>
      <c r="C102" s="107" t="s">
        <v>81</v>
      </c>
      <c r="D102" s="109">
        <v>73413.53</v>
      </c>
      <c r="E102" s="109">
        <v>86248.89</v>
      </c>
      <c r="F102" s="109">
        <v>74954.7</v>
      </c>
      <c r="G102" s="189">
        <f t="shared" si="27"/>
        <v>1.0209929967950049</v>
      </c>
      <c r="H102" s="189">
        <f t="shared" si="28"/>
        <v>0.86905118431089368</v>
      </c>
    </row>
    <row r="103" spans="1:8" s="26" customFormat="1" x14ac:dyDescent="0.25">
      <c r="A103" s="95">
        <v>3121</v>
      </c>
      <c r="B103" s="95" t="s">
        <v>264</v>
      </c>
      <c r="C103" s="91" t="s">
        <v>81</v>
      </c>
      <c r="D103" s="92">
        <v>73413.53</v>
      </c>
      <c r="E103" s="92">
        <v>86248.89</v>
      </c>
      <c r="F103" s="92">
        <v>74954.7</v>
      </c>
      <c r="G103" s="189">
        <f t="shared" si="27"/>
        <v>1.0209929967950049</v>
      </c>
      <c r="H103" s="189">
        <f t="shared" si="28"/>
        <v>0.86905118431089368</v>
      </c>
    </row>
    <row r="104" spans="1:8" x14ac:dyDescent="0.25">
      <c r="A104" s="110">
        <v>313</v>
      </c>
      <c r="B104" s="110"/>
      <c r="C104" s="107" t="s">
        <v>82</v>
      </c>
      <c r="D104" s="109">
        <v>298380.37</v>
      </c>
      <c r="E104" s="109">
        <v>320552.89</v>
      </c>
      <c r="F104" s="109">
        <v>346180.4</v>
      </c>
      <c r="G104" s="189">
        <f t="shared" si="27"/>
        <v>1.1601983066111221</v>
      </c>
      <c r="H104" s="189">
        <f t="shared" si="28"/>
        <v>1.0799478363773292</v>
      </c>
    </row>
    <row r="105" spans="1:8" x14ac:dyDescent="0.25">
      <c r="A105" s="95">
        <v>3132</v>
      </c>
      <c r="B105" s="95" t="s">
        <v>265</v>
      </c>
      <c r="C105" s="91" t="s">
        <v>83</v>
      </c>
      <c r="D105" s="92">
        <v>298380.37</v>
      </c>
      <c r="E105" s="92">
        <v>320552.89</v>
      </c>
      <c r="F105" s="92">
        <v>346180.4</v>
      </c>
      <c r="G105" s="189">
        <f t="shared" si="27"/>
        <v>1.1601983066111221</v>
      </c>
      <c r="H105" s="189">
        <f t="shared" si="28"/>
        <v>1.0799478363773292</v>
      </c>
    </row>
    <row r="106" spans="1:8" ht="24" x14ac:dyDescent="0.25">
      <c r="A106" s="95">
        <v>3133</v>
      </c>
      <c r="B106" s="95" t="s">
        <v>266</v>
      </c>
      <c r="C106" s="91" t="s">
        <v>84</v>
      </c>
      <c r="D106" s="92">
        <v>0</v>
      </c>
      <c r="E106" s="92">
        <v>0</v>
      </c>
      <c r="F106" s="92" t="s">
        <v>294</v>
      </c>
      <c r="G106" s="189" t="e">
        <f t="shared" si="27"/>
        <v>#VALUE!</v>
      </c>
      <c r="H106" s="189" t="e">
        <f t="shared" si="28"/>
        <v>#VALUE!</v>
      </c>
    </row>
    <row r="107" spans="1:8" s="26" customFormat="1" x14ac:dyDescent="0.25">
      <c r="A107" s="104">
        <v>32</v>
      </c>
      <c r="B107" s="104"/>
      <c r="C107" s="84" t="s">
        <v>10</v>
      </c>
      <c r="D107" s="85">
        <f>(D108+D110+D113+D119)</f>
        <v>9189.41</v>
      </c>
      <c r="E107" s="85">
        <f>(E108+E110+E113+E119)</f>
        <v>12364.93</v>
      </c>
      <c r="F107" s="85">
        <f>(F108+F110+F113)</f>
        <v>8432.7000000000007</v>
      </c>
      <c r="G107" s="182">
        <f t="shared" si="27"/>
        <v>0.91765412578174232</v>
      </c>
      <c r="H107" s="182">
        <f t="shared" si="28"/>
        <v>0.68198525992464176</v>
      </c>
    </row>
    <row r="108" spans="1:8" s="54" customFormat="1" x14ac:dyDescent="0.25">
      <c r="A108" s="110">
        <v>321</v>
      </c>
      <c r="B108" s="110"/>
      <c r="C108" s="107" t="s">
        <v>21</v>
      </c>
      <c r="D108" s="109">
        <v>1622.1</v>
      </c>
      <c r="E108" s="109">
        <v>1000</v>
      </c>
      <c r="F108" s="109">
        <v>1215.92</v>
      </c>
      <c r="G108" s="189">
        <f t="shared" si="27"/>
        <v>0.74959620245360958</v>
      </c>
      <c r="H108" s="189">
        <f t="shared" si="28"/>
        <v>1.2159200000000001</v>
      </c>
    </row>
    <row r="109" spans="1:8" s="54" customFormat="1" x14ac:dyDescent="0.25">
      <c r="A109" s="95">
        <v>3211</v>
      </c>
      <c r="B109" s="95" t="s">
        <v>267</v>
      </c>
      <c r="C109" s="91" t="s">
        <v>22</v>
      </c>
      <c r="D109" s="92">
        <v>1622.1</v>
      </c>
      <c r="E109" s="92">
        <v>1000</v>
      </c>
      <c r="F109" s="92">
        <v>1215.92</v>
      </c>
      <c r="G109" s="189">
        <f t="shared" ref="G109" si="29">F109/D109</f>
        <v>0.74959620245360958</v>
      </c>
      <c r="H109" s="189">
        <f t="shared" ref="H109" si="30">F109/E109</f>
        <v>1.2159200000000001</v>
      </c>
    </row>
    <row r="110" spans="1:8" s="26" customFormat="1" x14ac:dyDescent="0.25">
      <c r="A110" s="106">
        <v>322</v>
      </c>
      <c r="B110" s="106"/>
      <c r="C110" s="107" t="s">
        <v>57</v>
      </c>
      <c r="D110" s="109">
        <f>(D111+D112)</f>
        <v>4769.78</v>
      </c>
      <c r="E110" s="109">
        <v>7800</v>
      </c>
      <c r="F110" s="109">
        <v>6460.52</v>
      </c>
      <c r="G110" s="189">
        <f t="shared" si="27"/>
        <v>1.3544691788719816</v>
      </c>
      <c r="H110" s="189">
        <f t="shared" si="28"/>
        <v>0.82827179487179492</v>
      </c>
    </row>
    <row r="111" spans="1:8" s="54" customFormat="1" x14ac:dyDescent="0.25">
      <c r="A111" s="95">
        <v>3221</v>
      </c>
      <c r="B111" s="95" t="s">
        <v>268</v>
      </c>
      <c r="C111" s="91" t="s">
        <v>58</v>
      </c>
      <c r="D111" s="92">
        <v>4769.78</v>
      </c>
      <c r="E111" s="92">
        <v>7500</v>
      </c>
      <c r="F111" s="92">
        <v>6460.52</v>
      </c>
      <c r="G111" s="189">
        <f t="shared" si="27"/>
        <v>1.3544691788719816</v>
      </c>
      <c r="H111" s="189">
        <f t="shared" si="28"/>
        <v>0.86140266666666676</v>
      </c>
    </row>
    <row r="112" spans="1:8" x14ac:dyDescent="0.25">
      <c r="A112" s="95">
        <v>3225</v>
      </c>
      <c r="B112" s="95" t="s">
        <v>269</v>
      </c>
      <c r="C112" s="91" t="s">
        <v>61</v>
      </c>
      <c r="D112" s="92">
        <v>0</v>
      </c>
      <c r="E112" s="92">
        <v>300</v>
      </c>
      <c r="F112" s="92">
        <v>0</v>
      </c>
      <c r="G112" s="189" t="e">
        <f t="shared" si="27"/>
        <v>#DIV/0!</v>
      </c>
      <c r="H112" s="189">
        <f t="shared" si="28"/>
        <v>0</v>
      </c>
    </row>
    <row r="113" spans="1:8" x14ac:dyDescent="0.25">
      <c r="A113" s="106">
        <v>323</v>
      </c>
      <c r="B113" s="106"/>
      <c r="C113" s="107" t="s">
        <v>62</v>
      </c>
      <c r="D113" s="109">
        <f>(D114+D115+D116+D117+D118)</f>
        <v>1169.7</v>
      </c>
      <c r="E113" s="109">
        <f>(E114+E115+E116+E117+E118)</f>
        <v>2564.9300000000003</v>
      </c>
      <c r="F113" s="109">
        <f>(F114+F115+F116+F117+F118)</f>
        <v>756.26</v>
      </c>
      <c r="G113" s="189">
        <f t="shared" si="27"/>
        <v>0.64654184833718042</v>
      </c>
      <c r="H113" s="189">
        <f t="shared" si="28"/>
        <v>0.29484625311412005</v>
      </c>
    </row>
    <row r="114" spans="1:8" s="26" customFormat="1" x14ac:dyDescent="0.25">
      <c r="A114" s="95">
        <v>3231</v>
      </c>
      <c r="B114" s="95" t="s">
        <v>270</v>
      </c>
      <c r="C114" s="91" t="s">
        <v>63</v>
      </c>
      <c r="D114" s="92">
        <v>0</v>
      </c>
      <c r="E114" s="92">
        <v>500</v>
      </c>
      <c r="F114" s="92">
        <v>0</v>
      </c>
      <c r="G114" s="189" t="e">
        <f t="shared" si="27"/>
        <v>#DIV/0!</v>
      </c>
      <c r="H114" s="189">
        <f t="shared" si="28"/>
        <v>0</v>
      </c>
    </row>
    <row r="115" spans="1:8" x14ac:dyDescent="0.25">
      <c r="A115" s="95">
        <v>3233</v>
      </c>
      <c r="B115" s="95" t="s">
        <v>271</v>
      </c>
      <c r="C115" s="91" t="s">
        <v>192</v>
      </c>
      <c r="D115" s="92">
        <v>312.5</v>
      </c>
      <c r="E115" s="92">
        <v>300</v>
      </c>
      <c r="F115" s="92">
        <v>0</v>
      </c>
      <c r="G115" s="189">
        <f t="shared" si="27"/>
        <v>0</v>
      </c>
      <c r="H115" s="189">
        <f t="shared" si="28"/>
        <v>0</v>
      </c>
    </row>
    <row r="116" spans="1:8" ht="21" customHeight="1" x14ac:dyDescent="0.25">
      <c r="A116" s="95">
        <v>3235</v>
      </c>
      <c r="B116" s="95" t="s">
        <v>272</v>
      </c>
      <c r="C116" s="91" t="s">
        <v>226</v>
      </c>
      <c r="D116" s="92">
        <v>0</v>
      </c>
      <c r="E116" s="92">
        <v>164.93</v>
      </c>
      <c r="F116" s="92">
        <v>0</v>
      </c>
      <c r="G116" s="189" t="e">
        <f t="shared" ref="G116:G117" si="31">F116/D116</f>
        <v>#DIV/0!</v>
      </c>
      <c r="H116" s="189">
        <f t="shared" ref="H116:H117" si="32">F116/E116</f>
        <v>0</v>
      </c>
    </row>
    <row r="117" spans="1:8" ht="15" customHeight="1" x14ac:dyDescent="0.25">
      <c r="A117" s="95">
        <v>3237</v>
      </c>
      <c r="B117" s="95" t="s">
        <v>273</v>
      </c>
      <c r="C117" s="91" t="s">
        <v>66</v>
      </c>
      <c r="D117" s="92">
        <v>91.07</v>
      </c>
      <c r="E117" s="92">
        <v>900</v>
      </c>
      <c r="F117" s="92">
        <v>673.26</v>
      </c>
      <c r="G117" s="189">
        <f t="shared" si="31"/>
        <v>7.392774788624136</v>
      </c>
      <c r="H117" s="189">
        <f t="shared" si="32"/>
        <v>0.74806666666666666</v>
      </c>
    </row>
    <row r="118" spans="1:8" x14ac:dyDescent="0.25">
      <c r="A118" s="95">
        <v>3239</v>
      </c>
      <c r="B118" s="95" t="s">
        <v>274</v>
      </c>
      <c r="C118" s="91" t="s">
        <v>68</v>
      </c>
      <c r="D118" s="92">
        <v>766.13</v>
      </c>
      <c r="E118" s="92">
        <v>700</v>
      </c>
      <c r="F118" s="92">
        <v>83</v>
      </c>
      <c r="G118" s="189">
        <f t="shared" si="27"/>
        <v>0.10833670525889862</v>
      </c>
      <c r="H118" s="189">
        <f t="shared" si="28"/>
        <v>0.11857142857142858</v>
      </c>
    </row>
    <row r="119" spans="1:8" x14ac:dyDescent="0.25">
      <c r="A119" s="106">
        <v>329</v>
      </c>
      <c r="B119" s="106"/>
      <c r="C119" s="107" t="s">
        <v>69</v>
      </c>
      <c r="D119" s="109">
        <f>(D120+D121)</f>
        <v>1627.83</v>
      </c>
      <c r="E119" s="109">
        <v>1000</v>
      </c>
      <c r="F119" s="109">
        <v>0</v>
      </c>
      <c r="G119" s="189">
        <f t="shared" si="27"/>
        <v>0</v>
      </c>
      <c r="H119" s="189">
        <f t="shared" si="28"/>
        <v>0</v>
      </c>
    </row>
    <row r="120" spans="1:8" x14ac:dyDescent="0.25">
      <c r="A120" s="95">
        <v>3293</v>
      </c>
      <c r="B120" s="95" t="s">
        <v>275</v>
      </c>
      <c r="C120" s="91" t="s">
        <v>71</v>
      </c>
      <c r="D120" s="92">
        <v>925.52</v>
      </c>
      <c r="E120" s="92">
        <v>500</v>
      </c>
      <c r="F120" s="92">
        <v>0</v>
      </c>
      <c r="G120" s="189">
        <f t="shared" si="27"/>
        <v>0</v>
      </c>
      <c r="H120" s="189">
        <f t="shared" si="28"/>
        <v>0</v>
      </c>
    </row>
    <row r="121" spans="1:8" x14ac:dyDescent="0.25">
      <c r="A121" s="95">
        <v>3299</v>
      </c>
      <c r="B121" s="95" t="s">
        <v>276</v>
      </c>
      <c r="C121" s="91" t="s">
        <v>69</v>
      </c>
      <c r="D121" s="92">
        <v>702.31</v>
      </c>
      <c r="E121" s="92">
        <v>500</v>
      </c>
      <c r="F121" s="92">
        <v>0</v>
      </c>
      <c r="G121" s="189">
        <f t="shared" si="27"/>
        <v>0</v>
      </c>
      <c r="H121" s="189">
        <f t="shared" si="28"/>
        <v>0</v>
      </c>
    </row>
    <row r="122" spans="1:8" x14ac:dyDescent="0.25">
      <c r="A122" s="104">
        <v>34</v>
      </c>
      <c r="B122" s="104"/>
      <c r="C122" s="84" t="s">
        <v>74</v>
      </c>
      <c r="D122" s="85">
        <v>0</v>
      </c>
      <c r="E122" s="85">
        <v>0</v>
      </c>
      <c r="F122" s="85">
        <v>0</v>
      </c>
      <c r="G122" s="182" t="e">
        <f t="shared" si="27"/>
        <v>#DIV/0!</v>
      </c>
      <c r="H122" s="182" t="e">
        <f t="shared" si="28"/>
        <v>#DIV/0!</v>
      </c>
    </row>
    <row r="123" spans="1:8" x14ac:dyDescent="0.25">
      <c r="A123" s="106">
        <v>343</v>
      </c>
      <c r="B123" s="106"/>
      <c r="C123" s="107" t="s">
        <v>75</v>
      </c>
      <c r="D123" s="109">
        <v>0</v>
      </c>
      <c r="E123" s="109">
        <v>0</v>
      </c>
      <c r="F123" s="109">
        <v>0</v>
      </c>
      <c r="G123" s="189" t="e">
        <f t="shared" si="27"/>
        <v>#DIV/0!</v>
      </c>
      <c r="H123" s="189" t="e">
        <f t="shared" si="28"/>
        <v>#DIV/0!</v>
      </c>
    </row>
    <row r="124" spans="1:8" x14ac:dyDescent="0.25">
      <c r="A124" s="95">
        <v>3433</v>
      </c>
      <c r="B124" s="95" t="s">
        <v>277</v>
      </c>
      <c r="C124" s="91" t="s">
        <v>77</v>
      </c>
      <c r="D124" s="92">
        <v>0</v>
      </c>
      <c r="E124" s="92">
        <v>0</v>
      </c>
      <c r="F124" s="92">
        <v>0</v>
      </c>
      <c r="G124" s="189" t="e">
        <f t="shared" si="27"/>
        <v>#DIV/0!</v>
      </c>
      <c r="H124" s="189" t="e">
        <f t="shared" si="28"/>
        <v>#DIV/0!</v>
      </c>
    </row>
    <row r="125" spans="1:8" x14ac:dyDescent="0.25">
      <c r="A125" s="104">
        <v>38</v>
      </c>
      <c r="B125" s="104"/>
      <c r="C125" s="84" t="s">
        <v>182</v>
      </c>
      <c r="D125" s="85">
        <v>1653.78</v>
      </c>
      <c r="E125" s="85">
        <v>1554.32</v>
      </c>
      <c r="F125" s="85">
        <v>1554.32</v>
      </c>
      <c r="G125" s="182">
        <f t="shared" si="27"/>
        <v>0.93985898970842552</v>
      </c>
      <c r="H125" s="182">
        <f t="shared" si="28"/>
        <v>1</v>
      </c>
    </row>
    <row r="126" spans="1:8" x14ac:dyDescent="0.25">
      <c r="A126" s="106">
        <v>381</v>
      </c>
      <c r="B126" s="106"/>
      <c r="C126" s="107" t="s">
        <v>97</v>
      </c>
      <c r="D126" s="109">
        <v>1653.78</v>
      </c>
      <c r="E126" s="109">
        <v>1554.32</v>
      </c>
      <c r="F126" s="109">
        <v>1554.32</v>
      </c>
      <c r="G126" s="189">
        <f t="shared" si="27"/>
        <v>0.93985898970842552</v>
      </c>
      <c r="H126" s="189">
        <f t="shared" si="28"/>
        <v>1</v>
      </c>
    </row>
    <row r="127" spans="1:8" x14ac:dyDescent="0.25">
      <c r="A127" s="95">
        <v>3812</v>
      </c>
      <c r="B127" s="95" t="s">
        <v>278</v>
      </c>
      <c r="C127" s="91" t="s">
        <v>124</v>
      </c>
      <c r="D127" s="92">
        <v>1653.78</v>
      </c>
      <c r="E127" s="92">
        <v>1554.32</v>
      </c>
      <c r="F127" s="92">
        <v>1554.32</v>
      </c>
      <c r="G127" s="189">
        <f t="shared" si="27"/>
        <v>0.93985898970842552</v>
      </c>
      <c r="H127" s="189">
        <f t="shared" si="28"/>
        <v>1</v>
      </c>
    </row>
    <row r="128" spans="1:8" x14ac:dyDescent="0.25">
      <c r="A128" s="108">
        <v>4</v>
      </c>
      <c r="B128" s="108"/>
      <c r="C128" s="81" t="s">
        <v>5</v>
      </c>
      <c r="D128" s="82">
        <v>797</v>
      </c>
      <c r="E128" s="82">
        <v>11154.47</v>
      </c>
      <c r="F128" s="82">
        <v>3563.58</v>
      </c>
      <c r="G128" s="188">
        <f t="shared" si="27"/>
        <v>4.4712421580928483</v>
      </c>
      <c r="H128" s="188">
        <f t="shared" si="28"/>
        <v>0.31947551071453867</v>
      </c>
    </row>
    <row r="129" spans="1:8" ht="24" x14ac:dyDescent="0.25">
      <c r="A129" s="104">
        <v>42</v>
      </c>
      <c r="B129" s="104"/>
      <c r="C129" s="84" t="s">
        <v>78</v>
      </c>
      <c r="D129" s="85">
        <v>797</v>
      </c>
      <c r="E129" s="85">
        <f>(E130+E137)</f>
        <v>11154.47</v>
      </c>
      <c r="F129" s="85">
        <f>(F130+F137)</f>
        <v>3563.58</v>
      </c>
      <c r="G129" s="182">
        <f t="shared" si="27"/>
        <v>4.4712421580928483</v>
      </c>
      <c r="H129" s="182">
        <f t="shared" si="28"/>
        <v>0.31947551071453867</v>
      </c>
    </row>
    <row r="130" spans="1:8" x14ac:dyDescent="0.25">
      <c r="A130" s="106">
        <v>422</v>
      </c>
      <c r="B130" s="106"/>
      <c r="C130" s="107" t="s">
        <v>79</v>
      </c>
      <c r="D130" s="109">
        <v>0</v>
      </c>
      <c r="E130" s="109">
        <f>(E131+E132+E133+E134+E135+E136)</f>
        <v>9654.4699999999993</v>
      </c>
      <c r="F130" s="109">
        <f>(F131+F132+F133+F134+F135+F136)</f>
        <v>2621.6</v>
      </c>
      <c r="G130" s="189" t="e">
        <f t="shared" si="27"/>
        <v>#DIV/0!</v>
      </c>
      <c r="H130" s="189">
        <f t="shared" si="28"/>
        <v>0.27154261186787054</v>
      </c>
    </row>
    <row r="131" spans="1:8" x14ac:dyDescent="0.25">
      <c r="A131" s="95">
        <v>4221</v>
      </c>
      <c r="B131" s="95" t="s">
        <v>279</v>
      </c>
      <c r="C131" s="91" t="s">
        <v>85</v>
      </c>
      <c r="D131" s="92">
        <v>0</v>
      </c>
      <c r="E131" s="92">
        <v>2700</v>
      </c>
      <c r="F131" s="92">
        <v>2065.4899999999998</v>
      </c>
      <c r="G131" s="189" t="e">
        <f t="shared" si="27"/>
        <v>#DIV/0!</v>
      </c>
      <c r="H131" s="189">
        <f t="shared" si="28"/>
        <v>0.76499629629629617</v>
      </c>
    </row>
    <row r="132" spans="1:8" x14ac:dyDescent="0.25">
      <c r="A132" s="95">
        <v>4222</v>
      </c>
      <c r="B132" s="95" t="s">
        <v>280</v>
      </c>
      <c r="C132" s="91" t="s">
        <v>195</v>
      </c>
      <c r="D132" s="92">
        <v>0</v>
      </c>
      <c r="E132" s="92">
        <v>200</v>
      </c>
      <c r="F132" s="92">
        <v>0</v>
      </c>
      <c r="G132" s="189" t="e">
        <f t="shared" ref="G132:G135" si="33">F132/D132</f>
        <v>#DIV/0!</v>
      </c>
      <c r="H132" s="189">
        <f t="shared" ref="H132:H135" si="34">F132/E132</f>
        <v>0</v>
      </c>
    </row>
    <row r="133" spans="1:8" x14ac:dyDescent="0.25">
      <c r="A133" s="95">
        <v>4224</v>
      </c>
      <c r="B133" s="95" t="s">
        <v>281</v>
      </c>
      <c r="C133" s="91" t="s">
        <v>196</v>
      </c>
      <c r="D133" s="92">
        <v>0</v>
      </c>
      <c r="E133" s="92">
        <v>800</v>
      </c>
      <c r="F133" s="92">
        <v>0</v>
      </c>
      <c r="G133" s="189" t="e">
        <f t="shared" ref="G133" si="35">F133/D133</f>
        <v>#DIV/0!</v>
      </c>
      <c r="H133" s="189">
        <f t="shared" ref="H133" si="36">F133/E133</f>
        <v>0</v>
      </c>
    </row>
    <row r="134" spans="1:8" x14ac:dyDescent="0.25">
      <c r="A134" s="95">
        <v>4225</v>
      </c>
      <c r="B134" s="95" t="s">
        <v>292</v>
      </c>
      <c r="C134" s="91" t="s">
        <v>197</v>
      </c>
      <c r="D134" s="92">
        <v>0</v>
      </c>
      <c r="E134" s="92">
        <v>827.23</v>
      </c>
      <c r="F134" s="92">
        <v>0</v>
      </c>
      <c r="G134" s="189" t="e">
        <f t="shared" si="33"/>
        <v>#DIV/0!</v>
      </c>
      <c r="H134" s="189">
        <f t="shared" si="34"/>
        <v>0</v>
      </c>
    </row>
    <row r="135" spans="1:8" x14ac:dyDescent="0.25">
      <c r="A135" s="95">
        <v>4226</v>
      </c>
      <c r="B135" s="95" t="s">
        <v>282</v>
      </c>
      <c r="C135" s="91" t="s">
        <v>194</v>
      </c>
      <c r="D135" s="92">
        <v>0</v>
      </c>
      <c r="E135" s="92">
        <v>663.62</v>
      </c>
      <c r="F135" s="92">
        <v>281.13</v>
      </c>
      <c r="G135" s="189" t="e">
        <f t="shared" si="33"/>
        <v>#DIV/0!</v>
      </c>
      <c r="H135" s="189">
        <f t="shared" si="34"/>
        <v>0.42363099364093909</v>
      </c>
    </row>
    <row r="136" spans="1:8" x14ac:dyDescent="0.25">
      <c r="A136" s="95">
        <v>4227</v>
      </c>
      <c r="B136" s="95" t="s">
        <v>283</v>
      </c>
      <c r="C136" s="91" t="s">
        <v>158</v>
      </c>
      <c r="D136" s="92">
        <v>0</v>
      </c>
      <c r="E136" s="92">
        <v>4463.62</v>
      </c>
      <c r="F136" s="92">
        <v>274.98</v>
      </c>
      <c r="G136" s="189" t="e">
        <f t="shared" si="27"/>
        <v>#DIV/0!</v>
      </c>
      <c r="H136" s="189">
        <f t="shared" si="28"/>
        <v>6.1604706493832366E-2</v>
      </c>
    </row>
    <row r="137" spans="1:8" ht="24" x14ac:dyDescent="0.25">
      <c r="A137" s="106">
        <v>424</v>
      </c>
      <c r="B137" s="106"/>
      <c r="C137" s="107" t="s">
        <v>127</v>
      </c>
      <c r="D137" s="109">
        <v>797</v>
      </c>
      <c r="E137" s="109">
        <v>1500</v>
      </c>
      <c r="F137" s="109">
        <v>941.98</v>
      </c>
      <c r="G137" s="189">
        <f t="shared" si="27"/>
        <v>1.1819071518193225</v>
      </c>
      <c r="H137" s="189">
        <f t="shared" si="28"/>
        <v>0.62798666666666669</v>
      </c>
    </row>
    <row r="138" spans="1:8" x14ac:dyDescent="0.25">
      <c r="A138" s="95">
        <v>4241</v>
      </c>
      <c r="B138" s="95" t="s">
        <v>284</v>
      </c>
      <c r="C138" s="91" t="s">
        <v>128</v>
      </c>
      <c r="D138" s="92">
        <v>797</v>
      </c>
      <c r="E138" s="92">
        <v>1500</v>
      </c>
      <c r="F138" s="92">
        <v>941.98</v>
      </c>
      <c r="G138" s="189">
        <f t="shared" si="27"/>
        <v>1.1819071518193225</v>
      </c>
      <c r="H138" s="189">
        <f t="shared" si="28"/>
        <v>0.62798666666666669</v>
      </c>
    </row>
    <row r="139" spans="1:8" x14ac:dyDescent="0.25">
      <c r="A139" s="236" t="s">
        <v>86</v>
      </c>
      <c r="B139" s="236"/>
      <c r="C139" s="236"/>
      <c r="D139" s="105">
        <f>(D140+D154)</f>
        <v>20924.97</v>
      </c>
      <c r="E139" s="105">
        <v>30185.51</v>
      </c>
      <c r="F139" s="105">
        <v>15749.37</v>
      </c>
      <c r="G139" s="185">
        <f t="shared" si="27"/>
        <v>0.75265914359733854</v>
      </c>
      <c r="H139" s="185">
        <f t="shared" si="28"/>
        <v>0.52175265549596483</v>
      </c>
    </row>
    <row r="140" spans="1:8" x14ac:dyDescent="0.25">
      <c r="A140" s="80">
        <v>3</v>
      </c>
      <c r="B140" s="80"/>
      <c r="C140" s="81" t="s">
        <v>55</v>
      </c>
      <c r="D140" s="82">
        <v>20615.98</v>
      </c>
      <c r="E140" s="82">
        <v>30185.51</v>
      </c>
      <c r="F140" s="82">
        <v>15749.37</v>
      </c>
      <c r="G140" s="188">
        <f t="shared" si="27"/>
        <v>0.76393991457112398</v>
      </c>
      <c r="H140" s="188">
        <f t="shared" si="28"/>
        <v>0.52175265549596483</v>
      </c>
    </row>
    <row r="141" spans="1:8" x14ac:dyDescent="0.25">
      <c r="A141" s="83">
        <v>32</v>
      </c>
      <c r="B141" s="83"/>
      <c r="C141" s="84" t="s">
        <v>10</v>
      </c>
      <c r="D141" s="85">
        <f>(D142+D144+D147+D150)</f>
        <v>20615.98</v>
      </c>
      <c r="E141" s="85">
        <f>(E142+E144+E147+E150)</f>
        <v>30185.510000000002</v>
      </c>
      <c r="F141" s="85">
        <f>(F142+F144+F147+F150)</f>
        <v>15749.369999999999</v>
      </c>
      <c r="G141" s="182">
        <f t="shared" si="27"/>
        <v>0.76393991457112387</v>
      </c>
      <c r="H141" s="182">
        <f t="shared" si="28"/>
        <v>0.52175265549596472</v>
      </c>
    </row>
    <row r="142" spans="1:8" x14ac:dyDescent="0.25">
      <c r="A142" s="110">
        <v>321</v>
      </c>
      <c r="B142" s="110"/>
      <c r="C142" s="107" t="s">
        <v>21</v>
      </c>
      <c r="D142" s="109">
        <v>13320</v>
      </c>
      <c r="E142" s="109">
        <v>10784.84</v>
      </c>
      <c r="F142" s="109">
        <v>8475</v>
      </c>
      <c r="G142" s="189">
        <f t="shared" ref="G142:G143" si="37">F142/D142</f>
        <v>0.63626126126126126</v>
      </c>
      <c r="H142" s="189">
        <f t="shared" ref="H142:H143" si="38">F142/E142</f>
        <v>0.78582528808957763</v>
      </c>
    </row>
    <row r="143" spans="1:8" x14ac:dyDescent="0.25">
      <c r="A143" s="95">
        <v>3211</v>
      </c>
      <c r="B143" s="95" t="s">
        <v>285</v>
      </c>
      <c r="C143" s="91" t="s">
        <v>22</v>
      </c>
      <c r="D143" s="92">
        <v>13320</v>
      </c>
      <c r="E143" s="92">
        <v>10784.84</v>
      </c>
      <c r="F143" s="92">
        <v>8475</v>
      </c>
      <c r="G143" s="189">
        <f t="shared" si="37"/>
        <v>0.63626126126126126</v>
      </c>
      <c r="H143" s="189">
        <f t="shared" si="38"/>
        <v>0.78582528808957763</v>
      </c>
    </row>
    <row r="144" spans="1:8" x14ac:dyDescent="0.25">
      <c r="A144" s="86">
        <v>322</v>
      </c>
      <c r="B144" s="86"/>
      <c r="C144" s="93" t="s">
        <v>57</v>
      </c>
      <c r="D144" s="94">
        <v>2198.16</v>
      </c>
      <c r="E144" s="94">
        <v>5400</v>
      </c>
      <c r="F144" s="109">
        <v>3374.22</v>
      </c>
      <c r="G144" s="189">
        <f t="shared" si="27"/>
        <v>1.5350201987116499</v>
      </c>
      <c r="H144" s="189">
        <f t="shared" si="28"/>
        <v>0.6248555555555555</v>
      </c>
    </row>
    <row r="145" spans="1:8" x14ac:dyDescent="0.25">
      <c r="A145" s="87">
        <v>3221</v>
      </c>
      <c r="B145" s="87" t="s">
        <v>286</v>
      </c>
      <c r="C145" s="88" t="s">
        <v>58</v>
      </c>
      <c r="D145" s="89">
        <v>2198.16</v>
      </c>
      <c r="E145" s="89">
        <v>5400</v>
      </c>
      <c r="F145" s="92">
        <v>3374.22</v>
      </c>
      <c r="G145" s="189">
        <f t="shared" si="27"/>
        <v>1.5350201987116499</v>
      </c>
      <c r="H145" s="189">
        <f t="shared" si="28"/>
        <v>0.6248555555555555</v>
      </c>
    </row>
    <row r="146" spans="1:8" x14ac:dyDescent="0.25">
      <c r="A146" s="95">
        <v>3225</v>
      </c>
      <c r="B146" s="95" t="s">
        <v>286</v>
      </c>
      <c r="C146" s="91" t="s">
        <v>61</v>
      </c>
      <c r="D146" s="92">
        <v>0</v>
      </c>
      <c r="E146" s="92">
        <v>0</v>
      </c>
      <c r="F146" s="92">
        <v>0</v>
      </c>
      <c r="G146" s="189" t="e">
        <f t="shared" si="27"/>
        <v>#DIV/0!</v>
      </c>
      <c r="H146" s="189" t="e">
        <f t="shared" si="28"/>
        <v>#DIV/0!</v>
      </c>
    </row>
    <row r="147" spans="1:8" x14ac:dyDescent="0.25">
      <c r="A147" s="106">
        <v>323</v>
      </c>
      <c r="B147" s="106"/>
      <c r="C147" s="107" t="s">
        <v>62</v>
      </c>
      <c r="D147" s="109">
        <v>2803</v>
      </c>
      <c r="E147" s="109">
        <f>(E148+E149)</f>
        <v>9100.67</v>
      </c>
      <c r="F147" s="109">
        <v>809.5</v>
      </c>
      <c r="G147" s="189">
        <f t="shared" si="27"/>
        <v>0.28879771673207277</v>
      </c>
      <c r="H147" s="189">
        <f t="shared" si="28"/>
        <v>8.8949494927296563E-2</v>
      </c>
    </row>
    <row r="148" spans="1:8" x14ac:dyDescent="0.25">
      <c r="A148" s="95">
        <v>3232</v>
      </c>
      <c r="B148" s="95" t="s">
        <v>287</v>
      </c>
      <c r="C148" s="91" t="s">
        <v>221</v>
      </c>
      <c r="D148" s="92">
        <v>0</v>
      </c>
      <c r="E148" s="92">
        <v>663.61</v>
      </c>
      <c r="F148" s="92">
        <v>0</v>
      </c>
      <c r="G148" s="189" t="e">
        <f t="shared" ref="G148" si="39">F148/D148</f>
        <v>#DIV/0!</v>
      </c>
      <c r="H148" s="189">
        <f t="shared" ref="H148" si="40">F148/E148</f>
        <v>0</v>
      </c>
    </row>
    <row r="149" spans="1:8" x14ac:dyDescent="0.25">
      <c r="A149" s="95">
        <v>3239</v>
      </c>
      <c r="B149" s="95" t="s">
        <v>288</v>
      </c>
      <c r="C149" s="91" t="s">
        <v>68</v>
      </c>
      <c r="D149" s="92">
        <v>2803</v>
      </c>
      <c r="E149" s="92">
        <v>8437.06</v>
      </c>
      <c r="F149" s="92">
        <v>809.5</v>
      </c>
      <c r="G149" s="189">
        <f t="shared" si="27"/>
        <v>0.28879771673207277</v>
      </c>
      <c r="H149" s="189">
        <f t="shared" si="28"/>
        <v>9.5945744133620017E-2</v>
      </c>
    </row>
    <row r="150" spans="1:8" x14ac:dyDescent="0.25">
      <c r="A150" s="106">
        <v>329</v>
      </c>
      <c r="B150" s="106"/>
      <c r="C150" s="107" t="s">
        <v>69</v>
      </c>
      <c r="D150" s="109">
        <f>(D151+D153)</f>
        <v>2294.8200000000002</v>
      </c>
      <c r="E150" s="109">
        <f>(E151+E152+E153)</f>
        <v>4900</v>
      </c>
      <c r="F150" s="109">
        <f>(F151+F152+F153)</f>
        <v>3090.65</v>
      </c>
      <c r="G150" s="189">
        <f t="shared" ref="G150:G153" si="41">F150/D150</f>
        <v>1.3467940840675956</v>
      </c>
      <c r="H150" s="189">
        <f t="shared" ref="H150:H153" si="42">F150/E150</f>
        <v>0.63074489795918365</v>
      </c>
    </row>
    <row r="151" spans="1:8" x14ac:dyDescent="0.25">
      <c r="A151" s="95">
        <v>3292</v>
      </c>
      <c r="B151" s="95" t="s">
        <v>289</v>
      </c>
      <c r="C151" s="91" t="s">
        <v>70</v>
      </c>
      <c r="D151" s="92">
        <v>1650</v>
      </c>
      <c r="E151" s="92">
        <v>2700</v>
      </c>
      <c r="F151" s="92">
        <v>2600</v>
      </c>
      <c r="G151" s="189">
        <f t="shared" si="41"/>
        <v>1.5757575757575757</v>
      </c>
      <c r="H151" s="189">
        <f t="shared" si="42"/>
        <v>0.96296296296296291</v>
      </c>
    </row>
    <row r="152" spans="1:8" x14ac:dyDescent="0.25">
      <c r="A152" s="95">
        <v>3293</v>
      </c>
      <c r="B152" s="95" t="s">
        <v>290</v>
      </c>
      <c r="C152" s="91" t="s">
        <v>71</v>
      </c>
      <c r="D152" s="92">
        <v>0</v>
      </c>
      <c r="E152" s="92">
        <v>500</v>
      </c>
      <c r="F152" s="92">
        <v>0</v>
      </c>
      <c r="G152" s="189" t="e">
        <f t="shared" ref="G152" si="43">F152/D152</f>
        <v>#DIV/0!</v>
      </c>
      <c r="H152" s="189">
        <f t="shared" ref="H152" si="44">F152/E152</f>
        <v>0</v>
      </c>
    </row>
    <row r="153" spans="1:8" x14ac:dyDescent="0.25">
      <c r="A153" s="95">
        <v>3299</v>
      </c>
      <c r="B153" s="95" t="s">
        <v>291</v>
      </c>
      <c r="C153" s="91" t="s">
        <v>69</v>
      </c>
      <c r="D153" s="92">
        <v>644.82000000000005</v>
      </c>
      <c r="E153" s="92">
        <v>1700</v>
      </c>
      <c r="F153" s="92">
        <v>490.65</v>
      </c>
      <c r="G153" s="189">
        <f t="shared" si="41"/>
        <v>0.76091002140132125</v>
      </c>
      <c r="H153" s="189">
        <f t="shared" si="42"/>
        <v>0.28861764705882353</v>
      </c>
    </row>
    <row r="154" spans="1:8" x14ac:dyDescent="0.25">
      <c r="A154" s="108">
        <v>4</v>
      </c>
      <c r="B154" s="108"/>
      <c r="C154" s="81" t="s">
        <v>5</v>
      </c>
      <c r="D154" s="82">
        <v>308.99</v>
      </c>
      <c r="E154" s="82">
        <v>0</v>
      </c>
      <c r="F154" s="82">
        <v>0</v>
      </c>
      <c r="G154" s="188">
        <f t="shared" si="27"/>
        <v>0</v>
      </c>
      <c r="H154" s="188" t="e">
        <f t="shared" si="28"/>
        <v>#DIV/0!</v>
      </c>
    </row>
    <row r="155" spans="1:8" ht="24" x14ac:dyDescent="0.25">
      <c r="A155" s="104">
        <v>42</v>
      </c>
      <c r="B155" s="104"/>
      <c r="C155" s="84" t="s">
        <v>78</v>
      </c>
      <c r="D155" s="85">
        <v>308.99</v>
      </c>
      <c r="E155" s="85">
        <v>0</v>
      </c>
      <c r="F155" s="85">
        <v>0</v>
      </c>
      <c r="G155" s="182">
        <f t="shared" si="27"/>
        <v>0</v>
      </c>
      <c r="H155" s="182" t="e">
        <f t="shared" si="28"/>
        <v>#DIV/0!</v>
      </c>
    </row>
    <row r="156" spans="1:8" x14ac:dyDescent="0.25">
      <c r="A156" s="106">
        <v>422</v>
      </c>
      <c r="B156" s="106"/>
      <c r="C156" s="107" t="s">
        <v>79</v>
      </c>
      <c r="D156" s="109">
        <v>308.99</v>
      </c>
      <c r="E156" s="109">
        <v>0</v>
      </c>
      <c r="F156" s="109">
        <v>0</v>
      </c>
      <c r="G156" s="189">
        <f t="shared" si="27"/>
        <v>0</v>
      </c>
      <c r="H156" s="189" t="e">
        <f t="shared" si="28"/>
        <v>#DIV/0!</v>
      </c>
    </row>
    <row r="157" spans="1:8" x14ac:dyDescent="0.25">
      <c r="A157" s="95">
        <v>4227</v>
      </c>
      <c r="B157" s="95" t="s">
        <v>293</v>
      </c>
      <c r="C157" s="91" t="s">
        <v>251</v>
      </c>
      <c r="D157" s="92">
        <v>308.99</v>
      </c>
      <c r="E157" s="92">
        <v>0</v>
      </c>
      <c r="F157" s="92">
        <v>0</v>
      </c>
      <c r="G157" s="189">
        <f t="shared" si="27"/>
        <v>0</v>
      </c>
      <c r="H157" s="189" t="e">
        <f t="shared" si="28"/>
        <v>#DIV/0!</v>
      </c>
    </row>
  </sheetData>
  <mergeCells count="17">
    <mergeCell ref="A1:H1"/>
    <mergeCell ref="A2:H2"/>
    <mergeCell ref="A3:H3"/>
    <mergeCell ref="A6:C6"/>
    <mergeCell ref="A10:C10"/>
    <mergeCell ref="A7:C7"/>
    <mergeCell ref="A8:C8"/>
    <mergeCell ref="A9:C9"/>
    <mergeCell ref="A4:B4"/>
    <mergeCell ref="A5:B5"/>
    <mergeCell ref="A11:C11"/>
    <mergeCell ref="A139:C139"/>
    <mergeCell ref="A12:C12"/>
    <mergeCell ref="A51:C51"/>
    <mergeCell ref="A52:C52"/>
    <mergeCell ref="A76:C76"/>
    <mergeCell ref="A97:C97"/>
  </mergeCell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POSEBNI DIO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2026-03-23T13:01:01Z</cp:lastPrinted>
  <dcterms:created xsi:type="dcterms:W3CDTF">2022-08-12T12:51:27Z</dcterms:created>
  <dcterms:modified xsi:type="dcterms:W3CDTF">2026-03-23T13:03:58Z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