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2025-2026\FINANCIJSKI IZVJEŠTAJ 2025\OBRASCI I REFERENTNA\"/>
    </mc:Choice>
  </mc:AlternateContent>
  <bookViews>
    <workbookView xWindow="0" yWindow="0" windowWidth="28800" windowHeight="14595" tabRatio="583" firstSheet="1" activeTab="3"/>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B290" i="9" s="1"/>
  <c r="M289" i="9"/>
  <c r="L289" i="9"/>
  <c r="F289" i="9"/>
  <c r="B289" i="9" s="1"/>
  <c r="E289" i="9"/>
  <c r="M288" i="9"/>
  <c r="L288" i="9"/>
  <c r="F288" i="9" s="1"/>
  <c r="B288" i="9" s="1"/>
  <c r="E288" i="9"/>
  <c r="M287" i="9"/>
  <c r="F287" i="9" s="1"/>
  <c r="B287" i="9" s="1"/>
  <c r="L287" i="9"/>
  <c r="E287" i="9"/>
  <c r="M286" i="9"/>
  <c r="L286" i="9"/>
  <c r="F286" i="9" s="1"/>
  <c r="E286" i="9"/>
  <c r="B286" i="9" s="1"/>
  <c r="M285" i="9"/>
  <c r="L285" i="9"/>
  <c r="F285" i="9"/>
  <c r="B285" i="9" s="1"/>
  <c r="E285" i="9"/>
  <c r="M284" i="9"/>
  <c r="L284" i="9"/>
  <c r="F284" i="9" s="1"/>
  <c r="E284" i="9"/>
  <c r="B284" i="9" s="1"/>
  <c r="M283" i="9"/>
  <c r="F283" i="9" s="1"/>
  <c r="B283" i="9" s="1"/>
  <c r="L283" i="9"/>
  <c r="E283" i="9"/>
  <c r="M282" i="9"/>
  <c r="L282" i="9"/>
  <c r="F282" i="9" s="1"/>
  <c r="E282" i="9"/>
  <c r="M281" i="9"/>
  <c r="L281" i="9"/>
  <c r="F281" i="9"/>
  <c r="B281" i="9" s="1"/>
  <c r="E281" i="9"/>
  <c r="M280" i="9"/>
  <c r="L280" i="9"/>
  <c r="F280" i="9" s="1"/>
  <c r="E280" i="9"/>
  <c r="B280" i="9" s="1"/>
  <c r="M279" i="9"/>
  <c r="L279" i="9"/>
  <c r="F279" i="9" s="1"/>
  <c r="B279" i="9" s="1"/>
  <c r="E279" i="9"/>
  <c r="M278" i="9"/>
  <c r="L278" i="9"/>
  <c r="F278" i="9" s="1"/>
  <c r="E278" i="9"/>
  <c r="B278" i="9" s="1"/>
  <c r="M277" i="9"/>
  <c r="L277" i="9"/>
  <c r="F277" i="9"/>
  <c r="B277" i="9" s="1"/>
  <c r="E277" i="9"/>
  <c r="M276" i="9"/>
  <c r="L276" i="9"/>
  <c r="F276" i="9" s="1"/>
  <c r="E276" i="9"/>
  <c r="M275" i="9"/>
  <c r="L275" i="9"/>
  <c r="F275" i="9" s="1"/>
  <c r="B275" i="9" s="1"/>
  <c r="E275" i="9"/>
  <c r="M274" i="9"/>
  <c r="L274" i="9"/>
  <c r="F274" i="9" s="1"/>
  <c r="E274" i="9"/>
  <c r="B274" i="9" s="1"/>
  <c r="M273" i="9"/>
  <c r="L273" i="9"/>
  <c r="F273" i="9"/>
  <c r="B273" i="9" s="1"/>
  <c r="E273" i="9"/>
  <c r="M272" i="9"/>
  <c r="L272" i="9"/>
  <c r="F272" i="9" s="1"/>
  <c r="E272" i="9"/>
  <c r="B272" i="9" s="1"/>
  <c r="M271" i="9"/>
  <c r="L271" i="9"/>
  <c r="F271" i="9" s="1"/>
  <c r="B271" i="9" s="1"/>
  <c r="E271" i="9"/>
  <c r="M270" i="9"/>
  <c r="L270" i="9"/>
  <c r="F270" i="9" s="1"/>
  <c r="E270" i="9"/>
  <c r="B270" i="9" s="1"/>
  <c r="M269" i="9"/>
  <c r="L269" i="9"/>
  <c r="F269" i="9"/>
  <c r="E269" i="9"/>
  <c r="B269" i="9" s="1"/>
  <c r="M268" i="9"/>
  <c r="L268" i="9"/>
  <c r="F268" i="9" s="1"/>
  <c r="E268" i="9"/>
  <c r="B268" i="9" s="1"/>
  <c r="M267" i="9"/>
  <c r="L267" i="9"/>
  <c r="F267" i="9" s="1"/>
  <c r="B267" i="9" s="1"/>
  <c r="E267" i="9"/>
  <c r="M266" i="9"/>
  <c r="L266" i="9"/>
  <c r="F266" i="9" s="1"/>
  <c r="B266" i="9" s="1"/>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c r="E252" i="9"/>
  <c r="B252" i="9" s="1"/>
  <c r="M251" i="9"/>
  <c r="L251" i="9"/>
  <c r="F251" i="9" s="1"/>
  <c r="B251" i="9" s="1"/>
  <c r="E251" i="9"/>
  <c r="M250" i="9"/>
  <c r="L250" i="9"/>
  <c r="F250" i="9" s="1"/>
  <c r="B250" i="9" s="1"/>
  <c r="E250" i="9"/>
  <c r="M249" i="9"/>
  <c r="F249" i="9" s="1"/>
  <c r="L249" i="9"/>
  <c r="E249" i="9"/>
  <c r="B249" i="9" s="1"/>
  <c r="M248" i="9"/>
  <c r="L248" i="9"/>
  <c r="F248" i="9"/>
  <c r="E248" i="9"/>
  <c r="B248" i="9" s="1"/>
  <c r="M247" i="9"/>
  <c r="L247" i="9"/>
  <c r="F247" i="9" s="1"/>
  <c r="B247" i="9" s="1"/>
  <c r="E247" i="9"/>
  <c r="M246" i="9"/>
  <c r="L246" i="9"/>
  <c r="F246" i="9" s="1"/>
  <c r="B246" i="9" s="1"/>
  <c r="E246" i="9"/>
  <c r="M245" i="9"/>
  <c r="F245" i="9" s="1"/>
  <c r="B245" i="9" s="1"/>
  <c r="L245" i="9"/>
  <c r="E245" i="9"/>
  <c r="M244" i="9"/>
  <c r="L244" i="9"/>
  <c r="F244" i="9" s="1"/>
  <c r="E244" i="9"/>
  <c r="B244" i="9" s="1"/>
  <c r="M243" i="9"/>
  <c r="L243" i="9"/>
  <c r="E243" i="9"/>
  <c r="M242" i="9"/>
  <c r="L242" i="9"/>
  <c r="E242" i="9"/>
  <c r="M241" i="9"/>
  <c r="F241" i="9" s="1"/>
  <c r="B241" i="9" s="1"/>
  <c r="L241" i="9"/>
  <c r="E241" i="9"/>
  <c r="M240" i="9"/>
  <c r="L240" i="9"/>
  <c r="F240" i="9"/>
  <c r="E240" i="9"/>
  <c r="M239" i="9"/>
  <c r="L239" i="9"/>
  <c r="E239" i="9"/>
  <c r="M238" i="9"/>
  <c r="L238" i="9"/>
  <c r="E238" i="9"/>
  <c r="M237" i="9"/>
  <c r="F237" i="9" s="1"/>
  <c r="L237" i="9"/>
  <c r="E237" i="9"/>
  <c r="M236" i="9"/>
  <c r="L236" i="9"/>
  <c r="E236" i="9"/>
  <c r="M235" i="9"/>
  <c r="L235" i="9"/>
  <c r="F235" i="9" s="1"/>
  <c r="B235" i="9" s="1"/>
  <c r="E235" i="9"/>
  <c r="M234" i="9"/>
  <c r="L234" i="9"/>
  <c r="F234" i="9" s="1"/>
  <c r="B234" i="9" s="1"/>
  <c r="E234" i="9"/>
  <c r="M233" i="9"/>
  <c r="F233" i="9" s="1"/>
  <c r="L233" i="9"/>
  <c r="E233" i="9"/>
  <c r="M232" i="9"/>
  <c r="L232" i="9"/>
  <c r="F232" i="9" s="1"/>
  <c r="E232" i="9"/>
  <c r="B232" i="9" s="1"/>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1" i="1" s="1"/>
  <c r="D97" i="8"/>
  <c r="D92" i="8"/>
  <c r="D87" i="8"/>
  <c r="D82" i="8"/>
  <c r="D77" i="8"/>
  <c r="D72" i="8"/>
  <c r="D67" i="8"/>
  <c r="D62" i="8"/>
  <c r="D57" i="8"/>
  <c r="D52" i="8"/>
  <c r="D51" i="8" s="1"/>
  <c r="D46" i="8"/>
  <c r="D45" i="8" s="1"/>
  <c r="D37" i="8"/>
  <c r="D27" i="8"/>
  <c r="D25" i="8" s="1"/>
  <c r="D18" i="8"/>
  <c r="D8" i="8"/>
  <c r="C1585" i="1" s="1"/>
  <c r="E44" i="7"/>
  <c r="D44" i="7"/>
  <c r="E39" i="7"/>
  <c r="D39" i="7"/>
  <c r="E38" i="7"/>
  <c r="D38" i="7"/>
  <c r="E30" i="7"/>
  <c r="D30" i="7"/>
  <c r="E23" i="7"/>
  <c r="E22" i="7" s="1"/>
  <c r="D23" i="7"/>
  <c r="D22" i="7" s="1"/>
  <c r="E14" i="7"/>
  <c r="D14" i="7"/>
  <c r="E7" i="7"/>
  <c r="E6" i="7" s="1"/>
  <c r="D1539" i="1"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176" i="1" s="1"/>
  <c r="H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1" i="5"/>
  <c r="F80" i="5"/>
  <c r="F79" i="5"/>
  <c r="F78" i="5"/>
  <c r="F77" i="5"/>
  <c r="E76" i="5"/>
  <c r="D76" i="5"/>
  <c r="F76" i="5" s="1"/>
  <c r="F75" i="5"/>
  <c r="F74" i="5"/>
  <c r="F73" i="5"/>
  <c r="F72" i="5"/>
  <c r="F71"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H423" i="1" s="1"/>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G1684" i="1" s="1"/>
  <c r="C1683" i="1"/>
  <c r="G1683" i="1" s="1"/>
  <c r="C1682" i="1"/>
  <c r="H1682" i="1" s="1"/>
  <c r="C1680" i="1"/>
  <c r="G1680" i="1" s="1"/>
  <c r="H1679" i="1"/>
  <c r="C1679" i="1"/>
  <c r="G1679" i="1" s="1"/>
  <c r="H1678" i="1"/>
  <c r="G1678" i="1"/>
  <c r="C1678" i="1"/>
  <c r="G1677" i="1"/>
  <c r="C1677" i="1"/>
  <c r="H1677" i="1" s="1"/>
  <c r="C1676" i="1"/>
  <c r="G1676" i="1" s="1"/>
  <c r="H1675" i="1"/>
  <c r="C1675" i="1"/>
  <c r="G1675" i="1" s="1"/>
  <c r="H1674" i="1"/>
  <c r="G1674" i="1"/>
  <c r="C1674" i="1"/>
  <c r="G1673" i="1"/>
  <c r="C1673" i="1"/>
  <c r="H1673" i="1" s="1"/>
  <c r="C1672" i="1"/>
  <c r="G1672" i="1" s="1"/>
  <c r="H1671" i="1"/>
  <c r="C1671" i="1"/>
  <c r="G1671" i="1" s="1"/>
  <c r="H1670" i="1"/>
  <c r="G1670" i="1"/>
  <c r="C1670" i="1"/>
  <c r="G1669" i="1"/>
  <c r="C1669" i="1"/>
  <c r="H1669" i="1" s="1"/>
  <c r="C1668" i="1"/>
  <c r="G1668" i="1" s="1"/>
  <c r="H1667" i="1"/>
  <c r="C1667" i="1"/>
  <c r="G1667" i="1" s="1"/>
  <c r="H1666" i="1"/>
  <c r="G1666" i="1"/>
  <c r="C1666" i="1"/>
  <c r="G1665" i="1"/>
  <c r="C1665" i="1"/>
  <c r="H1665" i="1" s="1"/>
  <c r="C1664" i="1"/>
  <c r="G1664" i="1" s="1"/>
  <c r="H1663" i="1"/>
  <c r="C1663" i="1"/>
  <c r="G1663" i="1" s="1"/>
  <c r="H1662" i="1"/>
  <c r="G1662" i="1"/>
  <c r="C1662" i="1"/>
  <c r="G1661" i="1"/>
  <c r="C1661" i="1"/>
  <c r="H1661" i="1" s="1"/>
  <c r="C1660" i="1"/>
  <c r="G1660" i="1" s="1"/>
  <c r="H1659" i="1"/>
  <c r="C1659" i="1"/>
  <c r="G1659" i="1" s="1"/>
  <c r="H1658" i="1"/>
  <c r="G1658" i="1"/>
  <c r="C1658" i="1"/>
  <c r="G1657" i="1"/>
  <c r="C1657" i="1"/>
  <c r="H1657" i="1" s="1"/>
  <c r="C1656" i="1"/>
  <c r="G1656" i="1" s="1"/>
  <c r="H1655" i="1"/>
  <c r="C1655" i="1"/>
  <c r="G1655" i="1" s="1"/>
  <c r="H1654" i="1"/>
  <c r="G1654" i="1"/>
  <c r="C1654" i="1"/>
  <c r="G1653" i="1"/>
  <c r="C1653" i="1"/>
  <c r="H1653" i="1" s="1"/>
  <c r="C1652" i="1"/>
  <c r="G1652" i="1" s="1"/>
  <c r="H1651" i="1"/>
  <c r="C1651" i="1"/>
  <c r="G1651" i="1" s="1"/>
  <c r="H1650" i="1"/>
  <c r="G1650" i="1"/>
  <c r="C1650" i="1"/>
  <c r="G1649" i="1"/>
  <c r="C1649" i="1"/>
  <c r="H1649" i="1" s="1"/>
  <c r="C1648" i="1"/>
  <c r="G1648" i="1" s="1"/>
  <c r="H1647" i="1"/>
  <c r="C1647" i="1"/>
  <c r="G1647" i="1" s="1"/>
  <c r="H1646" i="1"/>
  <c r="G1646" i="1"/>
  <c r="C1646" i="1"/>
  <c r="G1645" i="1"/>
  <c r="C1645" i="1"/>
  <c r="H1645" i="1" s="1"/>
  <c r="C1644" i="1"/>
  <c r="G1644" i="1" s="1"/>
  <c r="H1643" i="1"/>
  <c r="C1643" i="1"/>
  <c r="G1643" i="1" s="1"/>
  <c r="H1642" i="1"/>
  <c r="G1642" i="1"/>
  <c r="C1642" i="1"/>
  <c r="G1641" i="1"/>
  <c r="C1641" i="1"/>
  <c r="H1641" i="1" s="1"/>
  <c r="C1640" i="1"/>
  <c r="G1640" i="1" s="1"/>
  <c r="H1639" i="1"/>
  <c r="C1639" i="1"/>
  <c r="G1639" i="1" s="1"/>
  <c r="H1638" i="1"/>
  <c r="G1638" i="1"/>
  <c r="C1638" i="1"/>
  <c r="G1637" i="1"/>
  <c r="C1637" i="1"/>
  <c r="H1637" i="1" s="1"/>
  <c r="C1636" i="1"/>
  <c r="G1636" i="1" s="1"/>
  <c r="H1635" i="1"/>
  <c r="C1635" i="1"/>
  <c r="G1635" i="1" s="1"/>
  <c r="H1634" i="1"/>
  <c r="G1634" i="1"/>
  <c r="C1634" i="1"/>
  <c r="G1633" i="1"/>
  <c r="C1633" i="1"/>
  <c r="H1633" i="1" s="1"/>
  <c r="C1632" i="1"/>
  <c r="G1632" i="1" s="1"/>
  <c r="H1631" i="1"/>
  <c r="C1631" i="1"/>
  <c r="G1631" i="1" s="1"/>
  <c r="H1630" i="1"/>
  <c r="G1630" i="1"/>
  <c r="C1630" i="1"/>
  <c r="G1629" i="1"/>
  <c r="C1629" i="1"/>
  <c r="H1629" i="1" s="1"/>
  <c r="C1628" i="1"/>
  <c r="G1628" i="1" s="1"/>
  <c r="H1627" i="1"/>
  <c r="C1627" i="1"/>
  <c r="G1627" i="1" s="1"/>
  <c r="H1626" i="1"/>
  <c r="G1626" i="1"/>
  <c r="C1626" i="1"/>
  <c r="G1625" i="1"/>
  <c r="C1625" i="1"/>
  <c r="H1625" i="1" s="1"/>
  <c r="C1624" i="1"/>
  <c r="G1624" i="1" s="1"/>
  <c r="H1623" i="1"/>
  <c r="C1623" i="1"/>
  <c r="G1623" i="1" s="1"/>
  <c r="H1622" i="1"/>
  <c r="G1622" i="1"/>
  <c r="C1622" i="1"/>
  <c r="C1620" i="1"/>
  <c r="G1620" i="1" s="1"/>
  <c r="H1619" i="1"/>
  <c r="C1619" i="1"/>
  <c r="G1619" i="1" s="1"/>
  <c r="H1618" i="1"/>
  <c r="G1618" i="1"/>
  <c r="C1618" i="1"/>
  <c r="G1617" i="1"/>
  <c r="C1617" i="1"/>
  <c r="H1617" i="1" s="1"/>
  <c r="C1616" i="1"/>
  <c r="G1616" i="1" s="1"/>
  <c r="H1615" i="1"/>
  <c r="C1615" i="1"/>
  <c r="G1615" i="1" s="1"/>
  <c r="H1614" i="1"/>
  <c r="G1614" i="1"/>
  <c r="C1614" i="1"/>
  <c r="C1613" i="1"/>
  <c r="H1613" i="1" s="1"/>
  <c r="C1612" i="1"/>
  <c r="G1612" i="1" s="1"/>
  <c r="H1611" i="1"/>
  <c r="C1611" i="1"/>
  <c r="G1611" i="1" s="1"/>
  <c r="H1610" i="1"/>
  <c r="G1610" i="1"/>
  <c r="C1610" i="1"/>
  <c r="G1609" i="1"/>
  <c r="C1609" i="1"/>
  <c r="H1609" i="1" s="1"/>
  <c r="C1608" i="1"/>
  <c r="G1608" i="1" s="1"/>
  <c r="C1607" i="1"/>
  <c r="G1607" i="1" s="1"/>
  <c r="H1606" i="1"/>
  <c r="C1606" i="1"/>
  <c r="G1606" i="1" s="1"/>
  <c r="C1605" i="1"/>
  <c r="H1605" i="1" s="1"/>
  <c r="C1604" i="1"/>
  <c r="G1604" i="1" s="1"/>
  <c r="C1603" i="1"/>
  <c r="G1603" i="1" s="1"/>
  <c r="C1602" i="1"/>
  <c r="G1602" i="1" s="1"/>
  <c r="C1601" i="1"/>
  <c r="H1601" i="1" s="1"/>
  <c r="C1600" i="1"/>
  <c r="G1600" i="1" s="1"/>
  <c r="H1599" i="1"/>
  <c r="C1599" i="1"/>
  <c r="G1599" i="1" s="1"/>
  <c r="H1598" i="1"/>
  <c r="G1598" i="1"/>
  <c r="C1598" i="1"/>
  <c r="G1597" i="1"/>
  <c r="C1597" i="1"/>
  <c r="H1597" i="1" s="1"/>
  <c r="C1596" i="1"/>
  <c r="G1596" i="1" s="1"/>
  <c r="H1595" i="1"/>
  <c r="C1595" i="1"/>
  <c r="G1595" i="1" s="1"/>
  <c r="H1594" i="1"/>
  <c r="C1594" i="1"/>
  <c r="G1594" i="1" s="1"/>
  <c r="C1593" i="1"/>
  <c r="H1593" i="1" s="1"/>
  <c r="C1592" i="1"/>
  <c r="G1592" i="1" s="1"/>
  <c r="H1591" i="1"/>
  <c r="C1591" i="1"/>
  <c r="G1591" i="1" s="1"/>
  <c r="H1590" i="1"/>
  <c r="G1590" i="1"/>
  <c r="C1590" i="1"/>
  <c r="G1589" i="1"/>
  <c r="C1589" i="1"/>
  <c r="H1589" i="1" s="1"/>
  <c r="C1588" i="1"/>
  <c r="G1588" i="1" s="1"/>
  <c r="C1587" i="1"/>
  <c r="G1587" i="1" s="1"/>
  <c r="C1586" i="1"/>
  <c r="H1586" i="1" s="1"/>
  <c r="C1584" i="1"/>
  <c r="G1584" i="1" s="1"/>
  <c r="H1582" i="1"/>
  <c r="G1582" i="1"/>
  <c r="C1582" i="1"/>
  <c r="D1581" i="1"/>
  <c r="C1581" i="1"/>
  <c r="J1581" i="1" s="1"/>
  <c r="G1580" i="1"/>
  <c r="I1580" i="1" s="1"/>
  <c r="D1580" i="1"/>
  <c r="H1580" i="1" s="1"/>
  <c r="C1580" i="1"/>
  <c r="D1579" i="1"/>
  <c r="C1579" i="1"/>
  <c r="J1579" i="1" s="1"/>
  <c r="G1578" i="1"/>
  <c r="I1578" i="1" s="1"/>
  <c r="D1578" i="1"/>
  <c r="H1578" i="1" s="1"/>
  <c r="C1578" i="1"/>
  <c r="G1577" i="1"/>
  <c r="D1577" i="1"/>
  <c r="H1577" i="1" s="1"/>
  <c r="C1577" i="1"/>
  <c r="D1576" i="1"/>
  <c r="C1576" i="1"/>
  <c r="J1576" i="1" s="1"/>
  <c r="G1575" i="1"/>
  <c r="I1575" i="1" s="1"/>
  <c r="D1575" i="1"/>
  <c r="H1575" i="1" s="1"/>
  <c r="C1575" i="1"/>
  <c r="D1574" i="1"/>
  <c r="C1574" i="1"/>
  <c r="J1574" i="1" s="1"/>
  <c r="G1573" i="1"/>
  <c r="D1573" i="1"/>
  <c r="H1573" i="1" s="1"/>
  <c r="C1573" i="1"/>
  <c r="G1572" i="1"/>
  <c r="D1572" i="1"/>
  <c r="H1572" i="1" s="1"/>
  <c r="C1572" i="1"/>
  <c r="G1571" i="1"/>
  <c r="D1571" i="1"/>
  <c r="H1571" i="1" s="1"/>
  <c r="C1571" i="1"/>
  <c r="D1570" i="1"/>
  <c r="C1570" i="1"/>
  <c r="J1570" i="1" s="1"/>
  <c r="G1569" i="1"/>
  <c r="I1569" i="1" s="1"/>
  <c r="D1569" i="1"/>
  <c r="H1569" i="1" s="1"/>
  <c r="C1569" i="1"/>
  <c r="D1568" i="1"/>
  <c r="C1568" i="1"/>
  <c r="J1568" i="1" s="1"/>
  <c r="G1567" i="1"/>
  <c r="D1567" i="1"/>
  <c r="H1567" i="1" s="1"/>
  <c r="C1567" i="1"/>
  <c r="D1566" i="1"/>
  <c r="C1566" i="1"/>
  <c r="J1566" i="1" s="1"/>
  <c r="G1565" i="1"/>
  <c r="D1565" i="1"/>
  <c r="H1565" i="1" s="1"/>
  <c r="C1565" i="1"/>
  <c r="D1564" i="1"/>
  <c r="C1564" i="1"/>
  <c r="J1564" i="1" s="1"/>
  <c r="D1563" i="1"/>
  <c r="C1563" i="1"/>
  <c r="H1563" i="1" s="1"/>
  <c r="G1562" i="1"/>
  <c r="D1562" i="1"/>
  <c r="H1562" i="1" s="1"/>
  <c r="C1562" i="1"/>
  <c r="D1561" i="1"/>
  <c r="C1561" i="1"/>
  <c r="J1561" i="1" s="1"/>
  <c r="G1560" i="1"/>
  <c r="I1560" i="1" s="1"/>
  <c r="D1560" i="1"/>
  <c r="H1560" i="1" s="1"/>
  <c r="C1560" i="1"/>
  <c r="D1559" i="1"/>
  <c r="C1559" i="1"/>
  <c r="J1559" i="1" s="1"/>
  <c r="G1558" i="1"/>
  <c r="I1558" i="1" s="1"/>
  <c r="D1558" i="1"/>
  <c r="H1558" i="1" s="1"/>
  <c r="C1558" i="1"/>
  <c r="D1557" i="1"/>
  <c r="C1557" i="1"/>
  <c r="J1557" i="1" s="1"/>
  <c r="D1556" i="1"/>
  <c r="C1556" i="1"/>
  <c r="H1556" i="1" s="1"/>
  <c r="D1555" i="1"/>
  <c r="C1555" i="1"/>
  <c r="H1555" i="1" s="1"/>
  <c r="G1554" i="1"/>
  <c r="I1554" i="1" s="1"/>
  <c r="D1554" i="1"/>
  <c r="H1554" i="1" s="1"/>
  <c r="C1554" i="1"/>
  <c r="D1553" i="1"/>
  <c r="C1553" i="1"/>
  <c r="J1553" i="1" s="1"/>
  <c r="G1552" i="1"/>
  <c r="D1552" i="1"/>
  <c r="H1552" i="1" s="1"/>
  <c r="C1552" i="1"/>
  <c r="D1551" i="1"/>
  <c r="C1551" i="1"/>
  <c r="J1551" i="1" s="1"/>
  <c r="G1550" i="1"/>
  <c r="D1550" i="1"/>
  <c r="H1550" i="1" s="1"/>
  <c r="C1550" i="1"/>
  <c r="D1549" i="1"/>
  <c r="C1549" i="1"/>
  <c r="J1549" i="1" s="1"/>
  <c r="G1548" i="1"/>
  <c r="I1548" i="1" s="1"/>
  <c r="D1548" i="1"/>
  <c r="H1548" i="1" s="1"/>
  <c r="C1548" i="1"/>
  <c r="H1547" i="1"/>
  <c r="G1547" i="1"/>
  <c r="D1547" i="1"/>
  <c r="C1547" i="1"/>
  <c r="J1547" i="1" s="1"/>
  <c r="D1546" i="1"/>
  <c r="J1546" i="1" s="1"/>
  <c r="C1546" i="1"/>
  <c r="G1546" i="1" s="1"/>
  <c r="H1545" i="1"/>
  <c r="G1545" i="1"/>
  <c r="I1545" i="1" s="1"/>
  <c r="D1545" i="1"/>
  <c r="C1545" i="1"/>
  <c r="J1545" i="1" s="1"/>
  <c r="D1544" i="1"/>
  <c r="J1544" i="1" s="1"/>
  <c r="C1544" i="1"/>
  <c r="G1544" i="1" s="1"/>
  <c r="H1543" i="1"/>
  <c r="G1543" i="1"/>
  <c r="I1543" i="1" s="1"/>
  <c r="D1543" i="1"/>
  <c r="C1543" i="1"/>
  <c r="J1543" i="1" s="1"/>
  <c r="D1542" i="1"/>
  <c r="J1542" i="1" s="1"/>
  <c r="C1542" i="1"/>
  <c r="H1541" i="1"/>
  <c r="G1541" i="1"/>
  <c r="I1541" i="1" s="1"/>
  <c r="D1541" i="1"/>
  <c r="C1541" i="1"/>
  <c r="J1541" i="1" s="1"/>
  <c r="G1540"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H1389" i="1" s="1"/>
  <c r="C1389" i="1"/>
  <c r="D1388" i="1"/>
  <c r="C1388" i="1"/>
  <c r="H1388" i="1" s="1"/>
  <c r="D1387" i="1"/>
  <c r="C1387" i="1"/>
  <c r="H1387" i="1" s="1"/>
  <c r="D1386" i="1"/>
  <c r="C1386" i="1"/>
  <c r="H1386" i="1" s="1"/>
  <c r="D1385" i="1"/>
  <c r="C1385" i="1"/>
  <c r="H1385" i="1" s="1"/>
  <c r="H1384"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H1305" i="1"/>
  <c r="D1305" i="1"/>
  <c r="G1305" i="1" s="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G1269" i="1" s="1"/>
  <c r="C1269" i="1"/>
  <c r="D1268" i="1"/>
  <c r="G1268" i="1" s="1"/>
  <c r="C1268" i="1"/>
  <c r="H1268" i="1" s="1"/>
  <c r="D1267" i="1"/>
  <c r="G1267" i="1" s="1"/>
  <c r="C1267" i="1"/>
  <c r="D1266" i="1"/>
  <c r="G1266" i="1" s="1"/>
  <c r="C1266" i="1"/>
  <c r="D1265" i="1"/>
  <c r="H1265" i="1" s="1"/>
  <c r="C1265" i="1"/>
  <c r="C1264" i="1"/>
  <c r="G1263" i="1"/>
  <c r="D1263" i="1"/>
  <c r="H1263" i="1" s="1"/>
  <c r="C1263" i="1"/>
  <c r="G1262" i="1"/>
  <c r="D1262" i="1"/>
  <c r="H1262" i="1" s="1"/>
  <c r="C1262" i="1"/>
  <c r="D1261" i="1"/>
  <c r="H1261" i="1" s="1"/>
  <c r="C1261" i="1"/>
  <c r="D1260" i="1"/>
  <c r="H1260" i="1" s="1"/>
  <c r="C1260" i="1"/>
  <c r="G1258" i="1"/>
  <c r="D1258" i="1"/>
  <c r="H1258" i="1" s="1"/>
  <c r="C1258" i="1"/>
  <c r="D1257" i="1"/>
  <c r="H1257" i="1" s="1"/>
  <c r="C1257" i="1"/>
  <c r="D1256" i="1"/>
  <c r="H1256" i="1" s="1"/>
  <c r="C1256"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H1185" i="1"/>
  <c r="G1185" i="1"/>
  <c r="D1185" i="1"/>
  <c r="C1185" i="1"/>
  <c r="D1184" i="1"/>
  <c r="H1184" i="1" s="1"/>
  <c r="C1184" i="1"/>
  <c r="D1183" i="1"/>
  <c r="H1183" i="1" s="1"/>
  <c r="C1183" i="1"/>
  <c r="C1182" i="1"/>
  <c r="D1179" i="1"/>
  <c r="H1179" i="1" s="1"/>
  <c r="C1179" i="1"/>
  <c r="D1178" i="1"/>
  <c r="H1178" i="1" s="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D1165" i="1"/>
  <c r="H1165" i="1" s="1"/>
  <c r="C1165" i="1"/>
  <c r="H1164" i="1"/>
  <c r="G1164" i="1"/>
  <c r="D1164" i="1"/>
  <c r="C1164"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G1092" i="1" s="1"/>
  <c r="C1092" i="1"/>
  <c r="H1091" i="1"/>
  <c r="G1091" i="1"/>
  <c r="D1091" i="1"/>
  <c r="C1091" i="1"/>
  <c r="H1090" i="1"/>
  <c r="G1090" i="1"/>
  <c r="D1090" i="1"/>
  <c r="C1090" i="1"/>
  <c r="D1089" i="1"/>
  <c r="G1089" i="1" s="1"/>
  <c r="C1089" i="1"/>
  <c r="H1088" i="1"/>
  <c r="G1088" i="1"/>
  <c r="D1088" i="1"/>
  <c r="C1088" i="1"/>
  <c r="D1087" i="1"/>
  <c r="G1087" i="1" s="1"/>
  <c r="C1087" i="1"/>
  <c r="H1086" i="1"/>
  <c r="G1086" i="1"/>
  <c r="D1086" i="1"/>
  <c r="C1086" i="1"/>
  <c r="D1085" i="1"/>
  <c r="G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D1029" i="1"/>
  <c r="G1029" i="1" s="1"/>
  <c r="C1029" i="1"/>
  <c r="D1028" i="1"/>
  <c r="H1028" i="1" s="1"/>
  <c r="C1028" i="1"/>
  <c r="D1027" i="1"/>
  <c r="H1027" i="1" s="1"/>
  <c r="C1027" i="1"/>
  <c r="D1026" i="1"/>
  <c r="H1026" i="1" s="1"/>
  <c r="C1026" i="1"/>
  <c r="D1025" i="1"/>
  <c r="H1025" i="1" s="1"/>
  <c r="C1025" i="1"/>
  <c r="D1024" i="1"/>
  <c r="H1024" i="1" s="1"/>
  <c r="C1024" i="1"/>
  <c r="G1023" i="1"/>
  <c r="D1023" i="1"/>
  <c r="H1023" i="1" s="1"/>
  <c r="C1023" i="1"/>
  <c r="G1022" i="1"/>
  <c r="D1022" i="1"/>
  <c r="H1022" i="1" s="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G648" i="1" s="1"/>
  <c r="C648" i="1"/>
  <c r="D647" i="1"/>
  <c r="G647" i="1" s="1"/>
  <c r="C647" i="1"/>
  <c r="D646" i="1"/>
  <c r="H646" i="1" s="1"/>
  <c r="C646" i="1"/>
  <c r="D645" i="1"/>
  <c r="H645" i="1" s="1"/>
  <c r="C645" i="1"/>
  <c r="C642" i="1"/>
  <c r="C641"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H422" i="1"/>
  <c r="D422" i="1"/>
  <c r="G422" i="1" s="1"/>
  <c r="C422" i="1"/>
  <c r="D421" i="1"/>
  <c r="H421" i="1" s="1"/>
  <c r="C421" i="1"/>
  <c r="G416"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D301" i="1"/>
  <c r="H301" i="1" s="1"/>
  <c r="C301" i="1"/>
  <c r="D300" i="1"/>
  <c r="G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H196" i="1"/>
  <c r="G196" i="1"/>
  <c r="D196" i="1"/>
  <c r="C196" i="1"/>
  <c r="H195" i="1"/>
  <c r="G195" i="1"/>
  <c r="D195" i="1"/>
  <c r="C195" i="1"/>
  <c r="D194" i="1"/>
  <c r="H194" i="1" s="1"/>
  <c r="C194" i="1"/>
  <c r="D193" i="1"/>
  <c r="H193" i="1" s="1"/>
  <c r="C193" i="1"/>
  <c r="G192"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D181" i="1"/>
  <c r="G181" i="1" s="1"/>
  <c r="C181" i="1"/>
  <c r="D180" i="1"/>
  <c r="G180" i="1" s="1"/>
  <c r="C180" i="1"/>
  <c r="H179" i="1"/>
  <c r="G179" i="1"/>
  <c r="D179" i="1"/>
  <c r="C179" i="1"/>
  <c r="H178" i="1"/>
  <c r="D178" i="1"/>
  <c r="G178" i="1" s="1"/>
  <c r="C178" i="1"/>
  <c r="D177" i="1"/>
  <c r="G177" i="1" s="1"/>
  <c r="C177" i="1"/>
  <c r="D176" i="1"/>
  <c r="G176" i="1" s="1"/>
  <c r="C176" i="1"/>
  <c r="D175" i="1"/>
  <c r="H175" i="1" s="1"/>
  <c r="C175" i="1"/>
  <c r="D174" i="1"/>
  <c r="H174" i="1" s="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D166" i="1"/>
  <c r="H166" i="1" s="1"/>
  <c r="C166" i="1"/>
  <c r="H165" i="1"/>
  <c r="G165" i="1"/>
  <c r="D165" i="1"/>
  <c r="C165" i="1"/>
  <c r="D164" i="1"/>
  <c r="H164" i="1" s="1"/>
  <c r="C164" i="1"/>
  <c r="D163" i="1"/>
  <c r="H163" i="1" s="1"/>
  <c r="C163" i="1"/>
  <c r="D162" i="1"/>
  <c r="H162" i="1" s="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00" i="1" l="1"/>
  <c r="F274" i="5"/>
  <c r="E327" i="9"/>
  <c r="B327" i="9" s="1"/>
  <c r="E311" i="9"/>
  <c r="B311" i="9" s="1"/>
  <c r="E326" i="9"/>
  <c r="B326" i="9" s="1"/>
  <c r="H1267" i="1"/>
  <c r="H1266" i="1"/>
  <c r="D1510" i="1"/>
  <c r="E141" i="6"/>
  <c r="D1182" i="1"/>
  <c r="H1182" i="1" s="1"/>
  <c r="H1683" i="1"/>
  <c r="G1389" i="1"/>
  <c r="G1388" i="1"/>
  <c r="G1387" i="1"/>
  <c r="G1386" i="1"/>
  <c r="G1385" i="1"/>
  <c r="G1384" i="1"/>
  <c r="G635" i="1"/>
  <c r="G653" i="1"/>
  <c r="G651" i="1"/>
  <c r="G1300" i="1"/>
  <c r="G1301" i="1"/>
  <c r="G1302" i="1"/>
  <c r="H1269" i="1"/>
  <c r="G1178" i="1"/>
  <c r="G1177" i="1"/>
  <c r="F171" i="5"/>
  <c r="G1306" i="1"/>
  <c r="G1383" i="1"/>
  <c r="G1033" i="1"/>
  <c r="E36" i="9"/>
  <c r="B36" i="9" s="1"/>
  <c r="E312" i="9"/>
  <c r="B312" i="9" s="1"/>
  <c r="H1681" i="1"/>
  <c r="G1681" i="1"/>
  <c r="G1682" i="1"/>
  <c r="G1613" i="1"/>
  <c r="H1607" i="1"/>
  <c r="H1602" i="1"/>
  <c r="G1605" i="1"/>
  <c r="H1603" i="1"/>
  <c r="G1601" i="1"/>
  <c r="G1593" i="1"/>
  <c r="H1585" i="1"/>
  <c r="G1585" i="1"/>
  <c r="H1587" i="1"/>
  <c r="G1586" i="1"/>
  <c r="D6" i="8"/>
  <c r="H1539" i="1"/>
  <c r="G1539" i="1"/>
  <c r="G1542" i="1"/>
  <c r="G1514" i="1"/>
  <c r="G1516" i="1"/>
  <c r="F118" i="6"/>
  <c r="G414" i="1"/>
  <c r="G421" i="1"/>
  <c r="E648" i="4"/>
  <c r="D642" i="1" s="1"/>
  <c r="H642" i="1" s="1"/>
  <c r="G299" i="1"/>
  <c r="C1278" i="1"/>
  <c r="H1278" i="1" s="1"/>
  <c r="H1292" i="1"/>
  <c r="H1291" i="1"/>
  <c r="H1281" i="1"/>
  <c r="D1264" i="1"/>
  <c r="H1264" i="1" s="1"/>
  <c r="G1260" i="1"/>
  <c r="G1261" i="1"/>
  <c r="E320" i="9"/>
  <c r="B320" i="9" s="1"/>
  <c r="E37" i="9"/>
  <c r="B37" i="9" s="1"/>
  <c r="E322" i="9"/>
  <c r="B322" i="9" s="1"/>
  <c r="E324" i="9"/>
  <c r="B324" i="9" s="1"/>
  <c r="G735" i="1"/>
  <c r="G731" i="1"/>
  <c r="F239" i="9"/>
  <c r="B239" i="9" s="1"/>
  <c r="G729" i="1"/>
  <c r="G727" i="1"/>
  <c r="G726" i="1"/>
  <c r="G678" i="1"/>
  <c r="H648" i="1"/>
  <c r="H647" i="1"/>
  <c r="G646" i="1"/>
  <c r="G649" i="1"/>
  <c r="G645" i="1"/>
  <c r="G388" i="1"/>
  <c r="G389" i="1"/>
  <c r="G381" i="1"/>
  <c r="E373" i="4"/>
  <c r="D368" i="1" s="1"/>
  <c r="H368" i="1" s="1"/>
  <c r="G380" i="1"/>
  <c r="E360" i="4"/>
  <c r="D355" i="1" s="1"/>
  <c r="G368" i="1"/>
  <c r="G374" i="1"/>
  <c r="G375" i="1"/>
  <c r="G301" i="1"/>
  <c r="G423" i="1"/>
  <c r="F428" i="4"/>
  <c r="G642" i="1"/>
  <c r="E294" i="9"/>
  <c r="B294" i="9" s="1"/>
  <c r="E647" i="4"/>
  <c r="D641" i="1" s="1"/>
  <c r="G270" i="1"/>
  <c r="G272" i="1"/>
  <c r="F274" i="4"/>
  <c r="G198" i="1"/>
  <c r="G212" i="1"/>
  <c r="G215" i="1"/>
  <c r="F202" i="4"/>
  <c r="G197" i="1"/>
  <c r="G194" i="1"/>
  <c r="E56" i="9"/>
  <c r="B56" i="9" s="1"/>
  <c r="F243" i="9"/>
  <c r="B243" i="9" s="1"/>
  <c r="G193" i="1"/>
  <c r="G190" i="1"/>
  <c r="F242" i="9"/>
  <c r="B242" i="9" s="1"/>
  <c r="H183" i="1"/>
  <c r="B240" i="9"/>
  <c r="E53" i="9"/>
  <c r="B53" i="9" s="1"/>
  <c r="H182" i="1"/>
  <c r="H181" i="1"/>
  <c r="E52" i="9"/>
  <c r="B52" i="9" s="1"/>
  <c r="H180" i="1"/>
  <c r="F238" i="9"/>
  <c r="B238" i="9" s="1"/>
  <c r="H177" i="1"/>
  <c r="H176" i="1"/>
  <c r="G174" i="1"/>
  <c r="G175" i="1"/>
  <c r="G173" i="1"/>
  <c r="G171" i="1"/>
  <c r="G169" i="1"/>
  <c r="G166" i="1"/>
  <c r="G167" i="1"/>
  <c r="F170" i="4"/>
  <c r="G164" i="1"/>
  <c r="E49" i="9"/>
  <c r="B49" i="9" s="1"/>
  <c r="G163" i="1"/>
  <c r="G161" i="1"/>
  <c r="G162" i="1"/>
  <c r="E164" i="4"/>
  <c r="D160" i="1" s="1"/>
  <c r="E153" i="4"/>
  <c r="F160" i="4"/>
  <c r="E48" i="9"/>
  <c r="B48" i="9" s="1"/>
  <c r="F154" i="4"/>
  <c r="G130" i="1"/>
  <c r="G131" i="1"/>
  <c r="G132" i="1"/>
  <c r="F135" i="4"/>
  <c r="G125" i="1"/>
  <c r="G126" i="1"/>
  <c r="G124" i="1"/>
  <c r="G122" i="1"/>
  <c r="G123" i="1"/>
  <c r="F126" i="4"/>
  <c r="H102" i="1"/>
  <c r="G102" i="1"/>
  <c r="G108" i="1"/>
  <c r="G113" i="1"/>
  <c r="F236" i="9"/>
  <c r="B236" i="9" s="1"/>
  <c r="F112" i="4"/>
  <c r="F106" i="4"/>
  <c r="G66" i="1"/>
  <c r="G64" i="1"/>
  <c r="G65" i="1"/>
  <c r="E49" i="4"/>
  <c r="D45" i="1" s="1"/>
  <c r="F68" i="4"/>
  <c r="G1314" i="1"/>
  <c r="G1312" i="1"/>
  <c r="G1311" i="1"/>
  <c r="G1292" i="1"/>
  <c r="G1291" i="1"/>
  <c r="G1278" i="1"/>
  <c r="G1281" i="1"/>
  <c r="G1287" i="1"/>
  <c r="E255" i="5"/>
  <c r="D1259" i="1" s="1"/>
  <c r="G1265" i="1"/>
  <c r="E303" i="9"/>
  <c r="B303" i="9" s="1"/>
  <c r="G1256" i="1"/>
  <c r="G1257" i="1"/>
  <c r="G1201" i="1"/>
  <c r="G1203" i="1"/>
  <c r="E337" i="9"/>
  <c r="B337" i="9" s="1"/>
  <c r="G1200" i="1"/>
  <c r="G1188" i="1"/>
  <c r="G1184" i="1"/>
  <c r="E336" i="9"/>
  <c r="B336" i="9" s="1"/>
  <c r="G1182" i="1"/>
  <c r="G1183" i="1"/>
  <c r="G1176" i="1"/>
  <c r="G1179" i="1"/>
  <c r="G1167" i="1"/>
  <c r="E313" i="9"/>
  <c r="B313" i="9" s="1"/>
  <c r="G1166" i="1"/>
  <c r="G1165" i="1"/>
  <c r="G1163" i="1"/>
  <c r="G1155" i="1"/>
  <c r="G1161" i="1"/>
  <c r="H1092" i="1"/>
  <c r="E307" i="9"/>
  <c r="B307" i="9" s="1"/>
  <c r="H1087" i="1"/>
  <c r="H1089" i="1"/>
  <c r="F82" i="5"/>
  <c r="H1085" i="1"/>
  <c r="H1075" i="1"/>
  <c r="G1075" i="1"/>
  <c r="G1076" i="1"/>
  <c r="G1080" i="1"/>
  <c r="G1060" i="1"/>
  <c r="G1057" i="1"/>
  <c r="G1059" i="1"/>
  <c r="G1045" i="1"/>
  <c r="G1040" i="1"/>
  <c r="G1041" i="1"/>
  <c r="G1031" i="1"/>
  <c r="G1030" i="1"/>
  <c r="G1028" i="1"/>
  <c r="G1027" i="1"/>
  <c r="G1026" i="1"/>
  <c r="G1024" i="1"/>
  <c r="G1025" i="1"/>
  <c r="E12" i="5"/>
  <c r="D1017" i="1" s="1"/>
  <c r="G1017" i="1" s="1"/>
  <c r="G1018" i="1"/>
  <c r="G1020" i="1"/>
  <c r="F13" i="5"/>
  <c r="E31" i="9"/>
  <c r="B31" i="9" s="1"/>
  <c r="E329" i="9"/>
  <c r="B329" i="9" s="1"/>
  <c r="I1550" i="1"/>
  <c r="I1565" i="1"/>
  <c r="I1544" i="1"/>
  <c r="I1552" i="1"/>
  <c r="I1562" i="1"/>
  <c r="I1567" i="1"/>
  <c r="I1573" i="1"/>
  <c r="H1542" i="1"/>
  <c r="I1542" i="1" s="1"/>
  <c r="H1544" i="1"/>
  <c r="H1546" i="1"/>
  <c r="I1546" i="1" s="1"/>
  <c r="G1549" i="1"/>
  <c r="G1551" i="1"/>
  <c r="G1553" i="1"/>
  <c r="G1555" i="1"/>
  <c r="G1556" i="1"/>
  <c r="G1557" i="1"/>
  <c r="G1559" i="1"/>
  <c r="G1561" i="1"/>
  <c r="G1563" i="1"/>
  <c r="G1564" i="1"/>
  <c r="G1566" i="1"/>
  <c r="G1568" i="1"/>
  <c r="G1570" i="1"/>
  <c r="G1574" i="1"/>
  <c r="G1576" i="1"/>
  <c r="G1579" i="1"/>
  <c r="G1581" i="1"/>
  <c r="H1584" i="1"/>
  <c r="H1588" i="1"/>
  <c r="H1592" i="1"/>
  <c r="H1596" i="1"/>
  <c r="H1600" i="1"/>
  <c r="H1604" i="1"/>
  <c r="H1608" i="1"/>
  <c r="H1612" i="1"/>
  <c r="H1616" i="1"/>
  <c r="H1620" i="1"/>
  <c r="H1624" i="1"/>
  <c r="H1628" i="1"/>
  <c r="H1632" i="1"/>
  <c r="H1636" i="1"/>
  <c r="H1640" i="1"/>
  <c r="H1644" i="1"/>
  <c r="H1648" i="1"/>
  <c r="H1652" i="1"/>
  <c r="H1656" i="1"/>
  <c r="H1660" i="1"/>
  <c r="H1664" i="1"/>
  <c r="H1668" i="1"/>
  <c r="H1672" i="1"/>
  <c r="H1676" i="1"/>
  <c r="H1680" i="1"/>
  <c r="H1684" i="1"/>
  <c r="E7" i="4"/>
  <c r="E430" i="4"/>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J1578" i="1"/>
  <c r="H1579" i="1"/>
  <c r="J1580" i="1"/>
  <c r="H1581" i="1"/>
  <c r="E640" i="4"/>
  <c r="D634" i="1" s="1"/>
  <c r="D308" i="4"/>
  <c r="F309" i="4"/>
  <c r="E418" i="4"/>
  <c r="D413" i="1" s="1"/>
  <c r="F70" i="5"/>
  <c r="F8" i="4"/>
  <c r="D7" i="4"/>
  <c r="F50" i="4"/>
  <c r="D49" i="4"/>
  <c r="F134" i="4"/>
  <c r="D360" i="4"/>
  <c r="F361" i="4"/>
  <c r="H316" i="9"/>
  <c r="H315" i="9"/>
  <c r="F252" i="5"/>
  <c r="D255" i="5"/>
  <c r="F256" i="5"/>
  <c r="D89" i="6"/>
  <c r="F90" i="6"/>
  <c r="D125" i="4"/>
  <c r="D153" i="4"/>
  <c r="D273" i="4"/>
  <c r="F426" i="4"/>
  <c r="D571" i="4"/>
  <c r="D629" i="4"/>
  <c r="D88" i="5"/>
  <c r="F150" i="5"/>
  <c r="D203" i="5"/>
  <c r="D35" i="6"/>
  <c r="D5" i="7"/>
  <c r="D522" i="4"/>
  <c r="D7" i="5"/>
  <c r="E88" i="5"/>
  <c r="D1093" i="1" s="1"/>
  <c r="F89" i="5"/>
  <c r="D119" i="5"/>
  <c r="E177" i="5"/>
  <c r="F178" i="5"/>
  <c r="D5" i="6"/>
  <c r="F6" i="6"/>
  <c r="D114" i="6"/>
  <c r="E5" i="7"/>
  <c r="D431" i="4"/>
  <c r="D479" i="4"/>
  <c r="D491" i="4"/>
  <c r="D597" i="4"/>
  <c r="E156" i="9"/>
  <c r="B156" i="9" s="1"/>
  <c r="E147" i="5"/>
  <c r="G315" i="9"/>
  <c r="G316" i="9"/>
  <c r="F197" i="5"/>
  <c r="D219" i="5"/>
  <c r="E100" i="9"/>
  <c r="B100" i="9" s="1"/>
  <c r="E104" i="9"/>
  <c r="B104" i="9" s="1"/>
  <c r="E108" i="9"/>
  <c r="B108"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79" i="9"/>
  <c r="G178" i="9"/>
  <c r="E178" i="9" s="1"/>
  <c r="B178" i="9" s="1"/>
  <c r="G177" i="9"/>
  <c r="E177" i="9" s="1"/>
  <c r="B177" i="9" s="1"/>
  <c r="G176" i="9"/>
  <c r="E176" i="9" s="1"/>
  <c r="B176" i="9" s="1"/>
  <c r="G175" i="9"/>
  <c r="E175" i="9" s="1"/>
  <c r="B175" i="9" s="1"/>
  <c r="G174" i="9"/>
  <c r="E174" i="9" s="1"/>
  <c r="B174"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113" i="9"/>
  <c r="B101" i="9"/>
  <c r="B105" i="9"/>
  <c r="B109" i="9"/>
  <c r="B233" i="9"/>
  <c r="B237" i="9"/>
  <c r="B276" i="9"/>
  <c r="B282" i="9"/>
  <c r="B253" i="9"/>
  <c r="E316" i="9" l="1"/>
  <c r="B316" i="9" s="1"/>
  <c r="I31" i="3"/>
  <c r="D1537" i="1"/>
  <c r="B207" i="9"/>
  <c r="F228" i="9"/>
  <c r="B228" i="9" s="1"/>
  <c r="D44" i="8"/>
  <c r="C1583" i="1"/>
  <c r="G1264" i="1"/>
  <c r="F373" i="4"/>
  <c r="E417" i="4"/>
  <c r="D412" i="1" s="1"/>
  <c r="F647" i="4"/>
  <c r="H641" i="1"/>
  <c r="G641" i="1"/>
  <c r="F164" i="4"/>
  <c r="H160" i="1"/>
  <c r="G160" i="1"/>
  <c r="E152" i="4"/>
  <c r="D149" i="1"/>
  <c r="E251" i="5"/>
  <c r="E176" i="5" s="1"/>
  <c r="D1180" i="1" s="1"/>
  <c r="E315" i="9"/>
  <c r="B315" i="9" s="1"/>
  <c r="E7" i="5"/>
  <c r="D1012" i="1" s="1"/>
  <c r="F12" i="5"/>
  <c r="H1017" i="1"/>
  <c r="G339" i="9"/>
  <c r="E339" i="9" s="1"/>
  <c r="B339" i="9" s="1"/>
  <c r="F219" i="5"/>
  <c r="C1223" i="1"/>
  <c r="F147" i="5"/>
  <c r="D1152" i="1"/>
  <c r="F479" i="4"/>
  <c r="C473" i="1"/>
  <c r="F114" i="6"/>
  <c r="C1510" i="1"/>
  <c r="H30" i="3"/>
  <c r="I24" i="3"/>
  <c r="D1181" i="1"/>
  <c r="C1012" i="1"/>
  <c r="H22" i="3"/>
  <c r="F35" i="6"/>
  <c r="C1431" i="1"/>
  <c r="H28" i="3"/>
  <c r="F88" i="5"/>
  <c r="C1093" i="1"/>
  <c r="F255" i="5"/>
  <c r="C1259" i="1"/>
  <c r="C45" i="1"/>
  <c r="F49" i="4"/>
  <c r="E639" i="4"/>
  <c r="D633" i="1" s="1"/>
  <c r="D424" i="1"/>
  <c r="I1574" i="1"/>
  <c r="I1564" i="1"/>
  <c r="I1557" i="1"/>
  <c r="I1551" i="1"/>
  <c r="E179" i="9"/>
  <c r="B179" i="9" s="1"/>
  <c r="F431" i="4"/>
  <c r="D430" i="4"/>
  <c r="C425" i="1"/>
  <c r="F119" i="5"/>
  <c r="C1124" i="1"/>
  <c r="F522" i="4"/>
  <c r="C516" i="1"/>
  <c r="G338" i="9"/>
  <c r="E338" i="9" s="1"/>
  <c r="B338" i="9" s="1"/>
  <c r="F203" i="5"/>
  <c r="C1207" i="1"/>
  <c r="F629" i="4"/>
  <c r="C623" i="1"/>
  <c r="F273" i="4"/>
  <c r="C269" i="1"/>
  <c r="I1581" i="1"/>
  <c r="I1570" i="1"/>
  <c r="I1549" i="1"/>
  <c r="F597" i="4"/>
  <c r="C591" i="1"/>
  <c r="G348" i="9"/>
  <c r="E348" i="9" s="1"/>
  <c r="D141" i="6"/>
  <c r="F5" i="6"/>
  <c r="C1401" i="1"/>
  <c r="H27" i="3"/>
  <c r="D177" i="5"/>
  <c r="F571" i="4"/>
  <c r="C565" i="1"/>
  <c r="G24" i="9"/>
  <c r="F153" i="4"/>
  <c r="H24" i="9"/>
  <c r="D152" i="4"/>
  <c r="C149" i="1"/>
  <c r="F89" i="6"/>
  <c r="C1485" i="1"/>
  <c r="D251" i="5"/>
  <c r="D418" i="4"/>
  <c r="F360" i="4"/>
  <c r="C355" i="1"/>
  <c r="D6" i="4"/>
  <c r="C3" i="1"/>
  <c r="F7" i="4"/>
  <c r="D69" i="5"/>
  <c r="D6" i="5" s="1"/>
  <c r="D417" i="4"/>
  <c r="F308" i="4"/>
  <c r="C303" i="1"/>
  <c r="E6" i="4"/>
  <c r="D3" i="1"/>
  <c r="I1579" i="1"/>
  <c r="I1568" i="1"/>
  <c r="I1561" i="1"/>
  <c r="E309" i="9"/>
  <c r="B309" i="9" s="1"/>
  <c r="F491" i="4"/>
  <c r="C485" i="1"/>
  <c r="I33" i="3"/>
  <c r="D1538" i="1"/>
  <c r="G346" i="9"/>
  <c r="E346" i="9" s="1"/>
  <c r="H33" i="3"/>
  <c r="C1538" i="1"/>
  <c r="D535" i="4"/>
  <c r="F125" i="4"/>
  <c r="C121" i="1"/>
  <c r="E69" i="5"/>
  <c r="I1576" i="1"/>
  <c r="I1566" i="1"/>
  <c r="I1559" i="1"/>
  <c r="I1553" i="1"/>
  <c r="I39" i="3" l="1"/>
  <c r="C1621" i="1"/>
  <c r="H11" i="3" s="1"/>
  <c r="N3" i="9" s="1"/>
  <c r="G344" i="9"/>
  <c r="E344" i="9" s="1"/>
  <c r="B344" i="9" s="1"/>
  <c r="G343" i="9"/>
  <c r="E343" i="9" s="1"/>
  <c r="K1481" i="9"/>
  <c r="G1583" i="1"/>
  <c r="H1583" i="1"/>
  <c r="H19" i="9"/>
  <c r="E19" i="9" s="1"/>
  <c r="B19" i="9" s="1"/>
  <c r="E299" i="4"/>
  <c r="D148" i="1"/>
  <c r="I18" i="3"/>
  <c r="D1255" i="1"/>
  <c r="I25" i="3"/>
  <c r="I22" i="3"/>
  <c r="F7" i="5"/>
  <c r="C1011" i="1"/>
  <c r="F535" i="4"/>
  <c r="D640" i="4"/>
  <c r="C529" i="1"/>
  <c r="G3" i="1"/>
  <c r="H3" i="1"/>
  <c r="F418" i="4"/>
  <c r="C413" i="1"/>
  <c r="G149" i="1"/>
  <c r="H149" i="1"/>
  <c r="E24" i="9"/>
  <c r="E347" i="9"/>
  <c r="B348" i="9"/>
  <c r="G269" i="1"/>
  <c r="H269" i="1"/>
  <c r="H1207" i="1"/>
  <c r="G1207" i="1"/>
  <c r="D639" i="4"/>
  <c r="F430" i="4"/>
  <c r="C424" i="1"/>
  <c r="H1431" i="1"/>
  <c r="G1431" i="1"/>
  <c r="H473" i="1"/>
  <c r="G473" i="1"/>
  <c r="H1223" i="1"/>
  <c r="G1223" i="1"/>
  <c r="I23" i="3"/>
  <c r="D1074" i="1"/>
  <c r="E6" i="5"/>
  <c r="F6" i="5" s="1"/>
  <c r="H1538" i="1"/>
  <c r="G1538" i="1"/>
  <c r="F417" i="4"/>
  <c r="C412" i="1"/>
  <c r="D422" i="4"/>
  <c r="C2" i="1"/>
  <c r="F6" i="4"/>
  <c r="H17" i="3"/>
  <c r="F251" i="5"/>
  <c r="C1255" i="1"/>
  <c r="H25" i="3"/>
  <c r="D299" i="4"/>
  <c r="F152" i="4"/>
  <c r="C148" i="1"/>
  <c r="H18" i="3"/>
  <c r="G565" i="1"/>
  <c r="H565" i="1"/>
  <c r="H1401" i="1"/>
  <c r="G1401" i="1"/>
  <c r="H1124" i="1"/>
  <c r="G1124" i="1"/>
  <c r="H1093" i="1"/>
  <c r="G1093" i="1"/>
  <c r="H623" i="1"/>
  <c r="G623" i="1"/>
  <c r="G45" i="1"/>
  <c r="H45" i="1"/>
  <c r="H1510" i="1"/>
  <c r="G1510" i="1"/>
  <c r="H1152" i="1"/>
  <c r="G1152" i="1"/>
  <c r="H121" i="1"/>
  <c r="G121" i="1"/>
  <c r="G485" i="1"/>
  <c r="H485" i="1"/>
  <c r="E300" i="4"/>
  <c r="D296" i="1" s="1"/>
  <c r="E422" i="4"/>
  <c r="I17" i="3"/>
  <c r="D2" i="1"/>
  <c r="E301" i="4"/>
  <c r="D297" i="1" s="1"/>
  <c r="F69" i="5"/>
  <c r="C1074" i="1"/>
  <c r="H23" i="3"/>
  <c r="H355" i="1"/>
  <c r="G355" i="1"/>
  <c r="H1485" i="1"/>
  <c r="G1485" i="1"/>
  <c r="B346" i="9"/>
  <c r="E345" i="9"/>
  <c r="I10" i="3" s="1"/>
  <c r="G303" i="1"/>
  <c r="H303" i="1"/>
  <c r="F177" i="5"/>
  <c r="D176" i="5"/>
  <c r="C1181" i="1"/>
  <c r="H24" i="3"/>
  <c r="F141" i="6"/>
  <c r="C1537" i="1"/>
  <c r="H31" i="3"/>
  <c r="H591" i="1"/>
  <c r="G591" i="1"/>
  <c r="H516" i="1"/>
  <c r="G516" i="1"/>
  <c r="H425" i="1"/>
  <c r="G425" i="1"/>
  <c r="H1259" i="1"/>
  <c r="G1259" i="1"/>
  <c r="H1012" i="1"/>
  <c r="G1012" i="1"/>
  <c r="B343" i="9" l="1"/>
  <c r="E342" i="9"/>
  <c r="I11" i="3" s="1"/>
  <c r="H1621" i="1"/>
  <c r="G1621" i="1"/>
  <c r="D295" i="1"/>
  <c r="E423" i="4"/>
  <c r="E425" i="4" s="1"/>
  <c r="D420" i="1" s="1"/>
  <c r="H1537" i="1"/>
  <c r="G1537" i="1"/>
  <c r="E643" i="4"/>
  <c r="D417" i="1"/>
  <c r="D301" i="4"/>
  <c r="F299" i="4"/>
  <c r="D423" i="4"/>
  <c r="C295" i="1"/>
  <c r="D643" i="4"/>
  <c r="D424" i="4"/>
  <c r="F422" i="4"/>
  <c r="C417" i="1"/>
  <c r="B24" i="9"/>
  <c r="F640" i="4"/>
  <c r="C634" i="1"/>
  <c r="F639" i="4"/>
  <c r="C633" i="1"/>
  <c r="F176" i="5"/>
  <c r="C1180" i="1"/>
  <c r="H9" i="3"/>
  <c r="G148" i="1"/>
  <c r="H148" i="1"/>
  <c r="H1255" i="1"/>
  <c r="G1255" i="1"/>
  <c r="G2" i="1"/>
  <c r="H2" i="1"/>
  <c r="H412" i="1"/>
  <c r="G412" i="1"/>
  <c r="H299" i="9"/>
  <c r="D1011" i="1"/>
  <c r="G1011" i="1" s="1"/>
  <c r="G299" i="9"/>
  <c r="H1181" i="1"/>
  <c r="G1181" i="1"/>
  <c r="H1074" i="1"/>
  <c r="G1074" i="1"/>
  <c r="D300" i="4"/>
  <c r="H424" i="1"/>
  <c r="G424" i="1"/>
  <c r="G413" i="1"/>
  <c r="H413" i="1"/>
  <c r="H529" i="1"/>
  <c r="G529" i="1"/>
  <c r="G306" i="9"/>
  <c r="E306" i="9" s="1"/>
  <c r="B306" i="9" s="1"/>
  <c r="H20" i="9" l="1"/>
  <c r="E644" i="4"/>
  <c r="D638" i="1" s="1"/>
  <c r="D418" i="1"/>
  <c r="E424" i="4"/>
  <c r="D419" i="1" s="1"/>
  <c r="H1011" i="1"/>
  <c r="E299" i="9"/>
  <c r="B299" i="9" s="1"/>
  <c r="K3" i="9"/>
  <c r="I9" i="3"/>
  <c r="G295" i="1"/>
  <c r="H295" i="1"/>
  <c r="H8" i="3"/>
  <c r="F424" i="4"/>
  <c r="C419" i="1"/>
  <c r="E645" i="4"/>
  <c r="D637" i="1"/>
  <c r="G633" i="1"/>
  <c r="H633" i="1"/>
  <c r="F643" i="4"/>
  <c r="C637" i="1"/>
  <c r="F301" i="4"/>
  <c r="C297" i="1"/>
  <c r="F300" i="4"/>
  <c r="C296" i="1"/>
  <c r="H417" i="1"/>
  <c r="G417" i="1"/>
  <c r="G634" i="1"/>
  <c r="H634" i="1"/>
  <c r="H1180" i="1"/>
  <c r="G1180" i="1"/>
  <c r="D644" i="4"/>
  <c r="G20" i="9"/>
  <c r="D425" i="4"/>
  <c r="F423" i="4"/>
  <c r="C418" i="1"/>
  <c r="E20" i="9" l="1"/>
  <c r="B20" i="9" s="1"/>
  <c r="E646" i="4"/>
  <c r="E650" i="4" s="1"/>
  <c r="H418" i="1"/>
  <c r="G418" i="1"/>
  <c r="D646" i="4"/>
  <c r="F644" i="4"/>
  <c r="C638" i="1"/>
  <c r="G297" i="1"/>
  <c r="H297" i="1"/>
  <c r="E649" i="4"/>
  <c r="D639" i="1"/>
  <c r="D645" i="4"/>
  <c r="F425" i="4"/>
  <c r="C420" i="1"/>
  <c r="G296" i="1"/>
  <c r="H296" i="1"/>
  <c r="H637" i="1"/>
  <c r="G637" i="1"/>
  <c r="G419" i="1"/>
  <c r="H419" i="1"/>
  <c r="D640" i="1"/>
  <c r="M3" i="9"/>
  <c r="H334" i="9" l="1"/>
  <c r="G334" i="9"/>
  <c r="F645" i="4"/>
  <c r="D649" i="4"/>
  <c r="C639" i="1"/>
  <c r="F646" i="4"/>
  <c r="D650" i="4"/>
  <c r="C640" i="1"/>
  <c r="I20" i="3"/>
  <c r="D644" i="1"/>
  <c r="H420" i="1"/>
  <c r="G420" i="1"/>
  <c r="I19" i="3"/>
  <c r="D643" i="1"/>
  <c r="H638" i="1"/>
  <c r="G638" i="1"/>
  <c r="E334" i="9" l="1"/>
  <c r="B334" i="9" s="1"/>
  <c r="H639" i="1"/>
  <c r="G639" i="1"/>
  <c r="H7" i="3"/>
  <c r="H640" i="1"/>
  <c r="G640" i="1"/>
  <c r="F649" i="4"/>
  <c r="C643" i="1"/>
  <c r="H19" i="3"/>
  <c r="G297" i="9"/>
  <c r="E297" i="9" s="1"/>
  <c r="B297" i="9" s="1"/>
  <c r="F650" i="4"/>
  <c r="C644" i="1"/>
  <c r="H20" i="3"/>
  <c r="E298" i="9" l="1"/>
  <c r="I8" i="3" s="1"/>
  <c r="H644" i="1"/>
  <c r="G644" i="1"/>
  <c r="G643" i="1"/>
  <c r="H643" i="1"/>
  <c r="J3" i="9"/>
  <c r="G295" i="9" l="1"/>
  <c r="L293" i="9"/>
  <c r="F293" i="9" s="1"/>
  <c r="H295" i="9"/>
  <c r="G18" i="9"/>
  <c r="H18" i="9"/>
  <c r="G22" i="9"/>
  <c r="L15" i="9"/>
  <c r="K5" i="9"/>
  <c r="G21" i="9"/>
  <c r="H17" i="9"/>
  <c r="I11" i="9"/>
  <c r="M16" i="9"/>
  <c r="K13" i="9"/>
  <c r="J10" i="9"/>
  <c r="I7" i="9"/>
  <c r="K9" i="9"/>
  <c r="J6" i="9"/>
  <c r="I5" i="9"/>
  <c r="K11" i="9"/>
  <c r="J17" i="9"/>
  <c r="I6" i="9"/>
  <c r="K12" i="9"/>
  <c r="G17" i="9"/>
  <c r="I8" i="9"/>
  <c r="M15" i="9"/>
  <c r="I13" i="9"/>
  <c r="K7" i="9"/>
  <c r="J12" i="9"/>
  <c r="K8" i="9"/>
  <c r="J13" i="9"/>
  <c r="K10" i="9"/>
  <c r="G16" i="9"/>
  <c r="H21" i="9"/>
  <c r="J8" i="9"/>
  <c r="G15" i="9"/>
  <c r="J9" i="9"/>
  <c r="H15" i="9"/>
  <c r="K6" i="9"/>
  <c r="J11" i="9"/>
  <c r="I17" i="9"/>
  <c r="H22" i="9"/>
  <c r="I9" i="9"/>
  <c r="H16" i="9"/>
  <c r="J5" i="9"/>
  <c r="L16" i="9"/>
  <c r="J7" i="9"/>
  <c r="I12" i="9"/>
  <c r="E15" i="9" l="1"/>
  <c r="E17" i="9"/>
  <c r="B17" i="9" s="1"/>
  <c r="F15" i="9"/>
  <c r="E13" i="9"/>
  <c r="B13" i="9" s="1"/>
  <c r="E5" i="9"/>
  <c r="B5" i="9" s="1"/>
  <c r="E12" i="9"/>
  <c r="B12" i="9" s="1"/>
  <c r="E9" i="9"/>
  <c r="B9" i="9" s="1"/>
  <c r="F16" i="9"/>
  <c r="E16" i="9"/>
  <c r="E8" i="9"/>
  <c r="B8" i="9" s="1"/>
  <c r="E18" i="9"/>
  <c r="B18" i="9" s="1"/>
  <c r="E7" i="9"/>
  <c r="B7" i="9" s="1"/>
  <c r="E11" i="9"/>
  <c r="B11" i="9" s="1"/>
  <c r="E10" i="9"/>
  <c r="B10" i="9" s="1"/>
  <c r="E22" i="9"/>
  <c r="B22" i="9" s="1"/>
  <c r="B293" i="9"/>
  <c r="F23" i="9"/>
  <c r="E6" i="9"/>
  <c r="B6" i="9" s="1"/>
  <c r="E21" i="9"/>
  <c r="B21" i="9" s="1"/>
  <c r="E295" i="9"/>
  <c r="F14" i="9" l="1"/>
  <c r="F3" i="9" s="1"/>
  <c r="B15" i="9"/>
  <c r="B16" i="9"/>
  <c r="E4" i="9"/>
  <c r="B295" i="9"/>
  <c r="E23" i="9"/>
  <c r="I7" i="3" s="1"/>
  <c r="E14" i="9"/>
  <c r="I13" i="3" s="1"/>
  <c r="E3" i="9" l="1"/>
</calcChain>
</file>

<file path=xl/sharedStrings.xml><?xml version="1.0" encoding="utf-8"?>
<sst xmlns="http://schemas.openxmlformats.org/spreadsheetml/2006/main" count="4733" uniqueCount="3656">
  <si>
    <t>Obveznik:</t>
  </si>
  <si>
    <t>17763 - GIMNAZIJA  MATIJA MESIĆ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</si>
  <si>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</si>
  <si>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</si>
  <si>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</si>
  <si>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</si>
  <si>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</si>
  <si>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</si>
  <si>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</si>
  <si>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</si>
  <si>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</si>
  <si>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</si>
  <si>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</si>
  <si>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</si>
  <si>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</si>
  <si>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</si>
  <si>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</si>
  <si>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</si>
  <si>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</si>
  <si>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</si>
  <si>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</si>
  <si>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</si>
  <si>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</si>
  <si>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</si>
  <si>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</si>
  <si>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</si>
  <si>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</si>
  <si>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</si>
  <si>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</si>
  <si>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</si>
  <si>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</si>
  <si>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</si>
  <si>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</si>
  <si>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</si>
  <si>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</si>
  <si>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</si>
  <si>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</si>
  <si>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</si>
  <si>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</si>
  <si>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</si>
  <si>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</si>
  <si>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</si>
  <si>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</si>
  <si>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</si>
  <si>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</si>
  <si>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</si>
  <si>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</si>
  <si>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</si>
  <si>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</si>
  <si>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</si>
  <si>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</si>
  <si>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</si>
  <si>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</si>
  <si>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</si>
  <si>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</si>
  <si>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</si>
  <si>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</si>
  <si>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</si>
  <si>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</si>
  <si>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</si>
  <si>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</si>
  <si>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</si>
  <si>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</si>
  <si>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</si>
  <si>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</si>
  <si>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</si>
  <si>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</si>
  <si>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</si>
  <si>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</si>
  <si>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</si>
  <si>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</si>
  <si>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</si>
  <si>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</si>
  <si>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</si>
  <si>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</si>
  <si>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</si>
  <si>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</si>
  <si>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</si>
  <si>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</si>
  <si>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</si>
  <si>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</si>
  <si>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</si>
  <si>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</si>
  <si>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</si>
  <si>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</si>
  <si>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</si>
  <si>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</si>
  <si>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</si>
  <si>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</si>
  <si>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</si>
  <si>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</si>
  <si>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</si>
  <si>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</si>
  <si>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</si>
  <si>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</si>
  <si>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</si>
  <si>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</si>
  <si>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</si>
  <si>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</si>
  <si>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</si>
  <si>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</si>
  <si>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</si>
  <si>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</si>
  <si>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</si>
  <si>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</si>
  <si>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</si>
  <si>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</si>
  <si>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</si>
  <si>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</si>
  <si>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</si>
  <si>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</si>
  <si>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</si>
  <si>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</si>
  <si>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</si>
  <si>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</si>
  <si>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</si>
  <si>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</si>
  <si>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</si>
  <si>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</si>
  <si>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</si>
  <si>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</si>
  <si>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</si>
  <si>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</si>
  <si>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</si>
  <si>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</si>
  <si>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</si>
  <si>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</si>
  <si>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</si>
  <si>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</si>
  <si>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</si>
  <si>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</si>
  <si>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</si>
  <si>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</si>
  <si>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</si>
  <si>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</si>
  <si>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</si>
  <si>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</si>
  <si>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</si>
  <si>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</si>
  <si>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</si>
  <si>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</si>
  <si>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</si>
  <si>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</si>
  <si>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</si>
  <si>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</si>
  <si>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</si>
  <si>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</si>
  <si>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</si>
  <si>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</si>
  <si>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</si>
  <si>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</si>
  <si>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</si>
  <si>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</si>
  <si>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</si>
  <si>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</si>
  <si>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</si>
  <si>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</si>
  <si>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</si>
  <si>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</si>
  <si>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</si>
  <si>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</si>
  <si>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</si>
  <si>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</si>
  <si>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</si>
  <si>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</si>
  <si>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</si>
  <si>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</si>
  <si>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</si>
  <si>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</si>
  <si>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</si>
  <si>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</si>
  <si>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</si>
  <si>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</si>
  <si>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</si>
  <si>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</si>
  <si>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</si>
  <si>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</si>
  <si>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</si>
  <si>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</si>
  <si>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</si>
  <si>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</si>
  <si>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</si>
  <si>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</si>
  <si>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</si>
  <si>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</si>
  <si>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</si>
  <si>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</si>
  <si>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</si>
  <si>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</si>
  <si>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</si>
  <si>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</si>
  <si>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</si>
  <si>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</si>
  <si>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</si>
  <si>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</si>
  <si>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</si>
  <si>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</si>
  <si>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</si>
  <si>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</si>
  <si>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</si>
  <si>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</si>
  <si>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</si>
  <si>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</si>
  <si>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</si>
  <si>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</si>
  <si>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</si>
  <si>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</si>
  <si>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</si>
  <si>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</si>
  <si>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</si>
  <si>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</si>
  <si>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</si>
  <si>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</si>
  <si>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</si>
  <si>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</si>
  <si>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</si>
  <si>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</si>
  <si>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</si>
  <si>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</si>
  <si>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</si>
  <si>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</si>
  <si>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</si>
  <si>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</si>
  <si>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</si>
  <si>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</si>
  <si>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</si>
  <si>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</si>
  <si>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</si>
  <si>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</si>
  <si>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</si>
  <si>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</si>
  <si>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</si>
  <si>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</si>
  <si>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</si>
  <si>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</si>
  <si>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</si>
  <si>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</si>
  <si>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</si>
  <si>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</si>
  <si>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</si>
  <si>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</si>
  <si>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</si>
  <si>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</si>
  <si>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</si>
  <si>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</si>
  <si>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</si>
  <si>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</si>
  <si>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</si>
  <si>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</si>
  <si>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</si>
  <si>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</si>
  <si>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</si>
  <si>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</si>
  <si>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</si>
  <si>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</si>
  <si>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</si>
  <si>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</si>
  <si>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</si>
  <si>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</si>
  <si>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</si>
  <si>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</si>
  <si>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</si>
  <si>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</si>
  <si>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</si>
  <si>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</si>
  <si>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</si>
  <si>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</si>
  <si>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</si>
  <si>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</si>
  <si>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</si>
  <si>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</si>
  <si>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</si>
  <si>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</si>
  <si>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</si>
  <si>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</si>
  <si>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</si>
  <si>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</si>
  <si>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</si>
  <si>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</si>
  <si>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</si>
  <si>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</si>
  <si>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</si>
  <si>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</si>
  <si>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</si>
  <si>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</si>
  <si>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</si>
  <si>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</si>
  <si>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</si>
  <si>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</si>
  <si>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</si>
  <si>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</si>
  <si>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</si>
  <si>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</si>
  <si>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</si>
  <si>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</si>
  <si>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</si>
  <si>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</si>
  <si>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</si>
  <si>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</si>
  <si>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</si>
  <si>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</si>
  <si>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</si>
  <si>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</si>
  <si>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</si>
  <si>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</si>
  <si>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</si>
  <si>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</si>
  <si>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</si>
  <si>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</si>
  <si>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</si>
  <si>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</si>
  <si>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</si>
  <si>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</si>
  <si>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</si>
  <si>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</si>
  <si>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</si>
  <si>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</si>
  <si>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</si>
  <si>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</si>
  <si>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</si>
  <si>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</si>
  <si>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</si>
  <si>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</si>
  <si>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</si>
  <si>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</si>
  <si>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</si>
  <si>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</si>
  <si>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</si>
  <si>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</si>
  <si>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</si>
  <si>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</si>
  <si>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</si>
  <si>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</si>
  <si>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</si>
  <si>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</si>
  <si>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</si>
  <si>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</si>
  <si>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</si>
  <si>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</si>
  <si>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</si>
  <si>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</si>
  <si>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</si>
  <si>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</si>
  <si>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</si>
  <si>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</si>
  <si>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</si>
  <si>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</si>
  <si>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</si>
  <si>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</si>
  <si>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</si>
  <si>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</si>
  <si>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</si>
  <si>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</si>
  <si>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</si>
  <si>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</si>
  <si>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</si>
  <si>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</si>
  <si>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</si>
  <si>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</si>
  <si>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</si>
  <si>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</si>
  <si>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</si>
  <si>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</si>
  <si>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</si>
  <si>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</si>
  <si>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</si>
  <si>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</si>
  <si>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</si>
  <si>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</si>
  <si>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</si>
  <si>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</si>
  <si>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</si>
  <si>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</si>
  <si>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</si>
  <si>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</si>
  <si>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</si>
  <si>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</si>
  <si>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</si>
  <si>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</si>
  <si>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</si>
  <si>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</si>
  <si>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</si>
  <si>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</si>
  <si>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</si>
  <si>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</si>
  <si>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</si>
  <si>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</si>
  <si>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</si>
  <si>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</si>
  <si>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</si>
  <si>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</si>
  <si>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</si>
  <si>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</si>
  <si>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</si>
  <si>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</si>
  <si>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</si>
  <si>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</si>
  <si>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</si>
  <si>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</si>
  <si>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</si>
  <si>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</si>
  <si>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</si>
  <si>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</si>
  <si>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</si>
  <si>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</si>
  <si>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</si>
  <si>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</si>
  <si>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</si>
  <si>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</si>
  <si>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</si>
  <si>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</si>
  <si>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</si>
  <si>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</si>
  <si>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</si>
  <si>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</si>
  <si>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</si>
  <si>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</si>
  <si>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</si>
  <si>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</si>
  <si>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</si>
  <si>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</si>
  <si>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</si>
  <si>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</si>
  <si>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</si>
  <si>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</si>
  <si>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</si>
  <si>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</si>
  <si>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</si>
  <si>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</si>
  <si>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</si>
  <si>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</si>
  <si>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</si>
  <si>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</si>
  <si>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</si>
  <si>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</si>
  <si>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</si>
  <si>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</si>
  <si>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</si>
  <si>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</si>
  <si>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</si>
  <si>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</si>
  <si>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</si>
  <si>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</si>
  <si>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</si>
  <si>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</si>
  <si>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</si>
  <si>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</si>
  <si>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</si>
  <si>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</si>
  <si>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</si>
  <si>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</si>
  <si>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</si>
  <si>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</si>
  <si>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</si>
  <si>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</si>
  <si>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</si>
  <si>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</si>
  <si>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</si>
  <si>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</si>
  <si>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</si>
  <si>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</si>
  <si>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</si>
  <si>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</si>
  <si>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</si>
  <si>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</si>
  <si>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</si>
  <si>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</si>
  <si>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</si>
  <si>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</si>
  <si>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</si>
  <si>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</si>
  <si>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</si>
  <si>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</si>
  <si>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</si>
  <si>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</si>
  <si>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</si>
  <si>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</si>
  <si>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</si>
  <si>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</si>
  <si>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</si>
  <si>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</si>
  <si>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</si>
  <si>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</si>
  <si>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</si>
  <si>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</si>
  <si>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</si>
  <si>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</si>
  <si>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</si>
  <si>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</si>
  <si>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</si>
  <si>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</si>
  <si>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</si>
  <si>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</si>
  <si>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</si>
  <si>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</si>
  <si>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</si>
  <si>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</si>
  <si>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</si>
  <si>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</si>
  <si>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</si>
  <si>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</si>
  <si>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</si>
  <si>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</si>
  <si>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</si>
  <si>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</si>
  <si>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</si>
  <si>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</si>
  <si>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</si>
  <si>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</si>
  <si>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</si>
  <si>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</si>
  <si>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</si>
  <si>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</si>
  <si>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</si>
  <si>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</si>
  <si>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</si>
  <si>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</si>
  <si>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</si>
  <si>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</si>
  <si>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</si>
  <si>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</si>
  <si>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</si>
  <si>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</si>
  <si>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</si>
  <si>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</si>
  <si>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</si>
  <si>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</si>
  <si>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</si>
  <si>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</si>
  <si>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</si>
  <si>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</si>
  <si>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</si>
  <si>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</si>
  <si>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</si>
  <si>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</si>
  <si>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</si>
  <si>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</si>
  <si>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</si>
  <si>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</si>
  <si>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</si>
  <si>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</si>
  <si>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</si>
  <si>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</si>
  <si>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</si>
  <si>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</si>
  <si>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</si>
  <si>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</si>
  <si>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</si>
  <si>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</si>
  <si>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</si>
  <si>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</si>
  <si>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</si>
  <si>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</si>
  <si>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</si>
  <si>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</si>
  <si>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</si>
  <si>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</si>
  <si>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</si>
  <si>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</si>
  <si>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</si>
  <si>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</si>
  <si>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</si>
  <si>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</si>
  <si>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</si>
  <si>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</si>
  <si>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</si>
  <si>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</si>
  <si>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</si>
  <si>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</si>
  <si>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</si>
  <si>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</si>
  <si>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</si>
  <si>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</si>
  <si>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</si>
  <si>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</si>
  <si>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</si>
  <si>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</si>
  <si>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</si>
  <si>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</si>
  <si>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</si>
  <si>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</si>
  <si>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</si>
  <si>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</si>
  <si>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</si>
  <si>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</si>
  <si>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</si>
  <si>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</si>
  <si>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</si>
  <si>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</si>
  <si>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</si>
  <si>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</si>
  <si>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</si>
  <si>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</si>
  <si>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</si>
  <si>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</si>
  <si>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</si>
  <si>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</si>
  <si>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</si>
  <si>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</si>
  <si>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</si>
  <si>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</si>
  <si>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</si>
  <si>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</si>
  <si>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</si>
  <si>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</si>
  <si>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</si>
  <si>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</si>
  <si>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</si>
  <si>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</si>
  <si>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</si>
  <si>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</si>
  <si>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</si>
  <si>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</si>
  <si>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</si>
  <si>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</si>
  <si>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</si>
  <si>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</si>
  <si>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</si>
  <si>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</si>
  <si>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</si>
  <si>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</si>
  <si>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</si>
  <si>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</si>
  <si>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</si>
  <si>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</si>
  <si>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</si>
  <si>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</si>
  <si>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</si>
  <si>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</si>
  <si>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</si>
  <si>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</si>
  <si>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</si>
  <si>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</si>
  <si>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</si>
  <si>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</si>
  <si>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</si>
  <si>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</si>
  <si>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</si>
  <si>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</si>
  <si>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</si>
  <si>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</si>
  <si>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</si>
  <si>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</si>
  <si>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</si>
  <si>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</si>
  <si>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</si>
  <si>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</si>
  <si>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</si>
  <si>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</si>
  <si>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</si>
  <si>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</si>
  <si>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</si>
  <si>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</si>
  <si>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</si>
  <si>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</si>
  <si>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</si>
  <si>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</si>
  <si>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</si>
  <si>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</si>
  <si>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</si>
  <si>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</si>
  <si>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</si>
  <si>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</si>
  <si>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</si>
  <si>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</si>
  <si>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</si>
  <si>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</si>
  <si>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</si>
  <si>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</si>
  <si>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</si>
  <si>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</si>
  <si>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</si>
  <si>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</si>
  <si>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</si>
  <si>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</si>
  <si>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</si>
  <si>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</si>
  <si>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</si>
  <si>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</si>
  <si>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</si>
  <si>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</si>
  <si>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</si>
  <si>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</si>
  <si>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</si>
  <si>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</si>
  <si>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</si>
  <si>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</si>
  <si>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</si>
  <si>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</si>
  <si>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</si>
  <si>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</si>
  <si>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</si>
  <si>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</si>
  <si>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</si>
  <si>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</si>
  <si>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</si>
  <si>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</si>
  <si>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</si>
  <si>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</si>
  <si>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</si>
  <si>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</si>
  <si>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</si>
  <si>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</si>
  <si>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</si>
  <si>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</si>
  <si>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</si>
  <si>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</si>
  <si>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</si>
  <si>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</si>
  <si>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</si>
  <si>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</si>
  <si>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</si>
  <si>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</si>
  <si>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</si>
  <si>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</si>
  <si>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</si>
  <si>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</si>
  <si>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</si>
  <si>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</si>
  <si>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</si>
  <si>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</si>
  <si>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</si>
  <si>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</si>
  <si>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</si>
  <si>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</si>
  <si>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</si>
  <si>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</si>
  <si>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</si>
  <si>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</si>
  <si>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</si>
  <si>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</si>
  <si>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</si>
  <si>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</si>
  <si>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</si>
  <si>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</si>
  <si>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</si>
  <si>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</si>
  <si>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</si>
  <si>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</si>
  <si>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</si>
  <si>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</si>
  <si>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</si>
  <si>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</si>
  <si>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</si>
  <si>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</si>
  <si>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</si>
  <si>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</si>
  <si>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</si>
  <si>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</si>
  <si>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</si>
  <si>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</si>
  <si>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</si>
  <si>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</si>
  <si>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</si>
  <si>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</si>
  <si>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</si>
  <si>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</si>
  <si>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</si>
  <si>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</si>
  <si>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</si>
  <si>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</si>
  <si>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</si>
  <si>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</si>
  <si>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</si>
  <si>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</si>
  <si>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</si>
  <si>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</si>
  <si>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</si>
  <si>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</si>
  <si>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</si>
  <si>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</si>
  <si>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</si>
  <si>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</si>
  <si>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</si>
  <si>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</si>
  <si>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</si>
  <si>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</si>
  <si>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</si>
  <si>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</si>
  <si>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</si>
  <si>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</si>
  <si>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</si>
  <si>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</si>
  <si>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</si>
  <si>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</si>
  <si>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</si>
  <si>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</si>
  <si>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</si>
  <si>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</si>
  <si>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</si>
  <si>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</si>
  <si>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</si>
  <si>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</si>
  <si>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</si>
  <si>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</si>
  <si>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</si>
  <si>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</si>
  <si>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</si>
  <si>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</si>
  <si>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</si>
  <si>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</si>
  <si>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</si>
  <si>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</si>
  <si>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</si>
  <si>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</si>
  <si>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</si>
  <si>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</si>
  <si>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</si>
  <si>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</si>
  <si>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</si>
  <si>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</si>
  <si>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</si>
  <si>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</si>
  <si>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</si>
  <si>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</si>
  <si>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</si>
  <si>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</si>
  <si>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</si>
  <si>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</si>
  <si>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</si>
  <si>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</si>
  <si>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</si>
  <si>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</si>
  <si>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</si>
  <si>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</si>
  <si>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</si>
  <si>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</si>
  <si>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</si>
  <si>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</si>
  <si>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</si>
  <si>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</si>
  <si>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</si>
  <si>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</si>
  <si>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</si>
  <si>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</si>
  <si>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</si>
  <si>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</si>
  <si>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</si>
  <si>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</si>
  <si>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</si>
  <si>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</si>
  <si>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</si>
  <si>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</si>
  <si>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</si>
  <si>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</si>
  <si>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</si>
  <si>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</si>
  <si>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</si>
  <si>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</si>
  <si>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</si>
  <si>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</si>
  <si>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</si>
  <si>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</si>
  <si>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</si>
  <si>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</si>
  <si>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</si>
  <si>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</si>
  <si>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</si>
  <si>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</si>
  <si>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</si>
  <si>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</si>
  <si>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</si>
  <si>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</si>
  <si>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</si>
  <si>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</si>
  <si>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</si>
  <si>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</si>
  <si>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</si>
  <si>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</si>
  <si>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</si>
  <si>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</si>
  <si>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</si>
  <si>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</si>
  <si>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</si>
  <si>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</si>
  <si>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</si>
  <si>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</si>
  <si>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</si>
  <si>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</si>
  <si>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</si>
  <si>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</si>
  <si>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</si>
  <si>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</si>
  <si>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</si>
  <si>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</si>
  <si>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</si>
  <si>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</si>
  <si>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</si>
  <si>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</si>
  <si>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</si>
  <si>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</si>
  <si>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</si>
  <si>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</si>
  <si>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</si>
  <si>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</si>
  <si>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</si>
  <si>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</si>
  <si>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</si>
  <si>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</si>
  <si>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</si>
  <si>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</si>
  <si>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</si>
  <si>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</si>
  <si>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</si>
  <si>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</si>
  <si>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</si>
  <si>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</si>
  <si>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</si>
  <si>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</si>
  <si>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</si>
  <si>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</si>
  <si>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</si>
  <si>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</si>
  <si>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</si>
  <si>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</si>
  <si>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</si>
  <si>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</si>
  <si>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</si>
  <si>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</si>
  <si>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</si>
  <si>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</si>
  <si>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</si>
  <si>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</si>
  <si>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</si>
  <si>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</si>
  <si>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</si>
  <si>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</si>
  <si>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</si>
  <si>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</si>
  <si>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</si>
  <si>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</si>
  <si>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</si>
  <si>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</si>
  <si>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</si>
  <si>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</si>
  <si>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</si>
  <si>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</si>
  <si>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</si>
  <si>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</si>
  <si>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</si>
  <si>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</si>
  <si>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</si>
  <si>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</si>
  <si>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</si>
  <si>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</si>
  <si>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</si>
  <si>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</si>
  <si>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</si>
  <si>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</si>
  <si>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</si>
  <si>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</si>
  <si>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</si>
  <si>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</si>
  <si>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</si>
  <si>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</si>
  <si>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</si>
  <si>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</si>
  <si>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</si>
  <si>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</si>
  <si>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</si>
  <si>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</si>
  <si>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</si>
  <si>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</si>
  <si>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</si>
  <si>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</si>
  <si>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</si>
  <si>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</si>
  <si>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</si>
  <si>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</si>
  <si>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</si>
  <si>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</si>
  <si>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</si>
  <si>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</si>
  <si>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</si>
  <si>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</si>
  <si>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</si>
  <si>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</si>
  <si>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</si>
  <si>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</si>
  <si>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</si>
  <si>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</si>
  <si>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</si>
  <si>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</si>
  <si>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</si>
  <si>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</si>
  <si>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</si>
  <si>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</si>
  <si>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</si>
  <si>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</si>
  <si>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</si>
  <si>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</si>
  <si>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</si>
  <si>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</si>
  <si>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</si>
  <si>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</si>
  <si>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</si>
  <si>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</si>
  <si>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</si>
  <si>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</si>
  <si>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</si>
  <si>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</si>
  <si>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</si>
  <si>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</si>
  <si>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</si>
  <si>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</si>
  <si>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</si>
  <si>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</si>
  <si>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</si>
  <si>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</si>
  <si>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</si>
  <si>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</si>
  <si>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</si>
  <si>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</si>
  <si>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</si>
  <si>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</si>
  <si>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</si>
  <si>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</si>
  <si>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</si>
  <si>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</si>
  <si>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</si>
  <si>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</si>
  <si>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</si>
  <si>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</si>
  <si>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</si>
  <si>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</si>
  <si>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</si>
  <si>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</si>
  <si>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</si>
  <si>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</si>
  <si>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</si>
  <si>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</si>
  <si>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</si>
  <si>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</si>
  <si>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</si>
  <si>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</si>
  <si>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</si>
  <si>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</si>
  <si>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</si>
  <si>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</si>
  <si>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</si>
  <si>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</si>
  <si>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</si>
  <si>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</si>
  <si>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</si>
  <si>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</si>
  <si>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</si>
  <si>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</si>
  <si>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</si>
  <si>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</si>
  <si>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</si>
  <si>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</si>
  <si>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</si>
  <si>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</si>
  <si>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</si>
  <si>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</si>
  <si>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</si>
  <si>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</si>
  <si>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</si>
  <si>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</si>
  <si>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</si>
  <si>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</si>
  <si>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</si>
  <si>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</si>
  <si>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</si>
  <si>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</si>
  <si>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</si>
  <si>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</si>
  <si>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</si>
  <si>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</si>
  <si>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</si>
  <si>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</si>
  <si>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</si>
  <si>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</si>
  <si>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</si>
  <si>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</si>
  <si>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</si>
  <si>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</si>
  <si>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</si>
  <si>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</si>
  <si>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</si>
  <si>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</si>
  <si>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</si>
  <si>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</si>
  <si>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</si>
  <si>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</si>
  <si>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</si>
  <si>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</si>
  <si>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</si>
  <si>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</si>
  <si>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</si>
  <si>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</si>
  <si>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</si>
  <si>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</si>
  <si>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</si>
  <si>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</si>
  <si>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</si>
  <si>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</si>
  <si>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</si>
  <si>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</si>
  <si>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</si>
  <si>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</si>
  <si>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</si>
  <si>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</si>
  <si>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</si>
  <si>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</si>
  <si>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</si>
  <si>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</si>
  <si>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</si>
  <si>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</si>
  <si>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</si>
  <si>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</si>
  <si>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</si>
  <si>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</si>
  <si>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</si>
  <si>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</si>
  <si>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</si>
  <si>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</si>
  <si>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</si>
  <si>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</si>
  <si>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</si>
  <si>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</si>
  <si>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</si>
  <si>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</si>
  <si>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</si>
  <si>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</si>
  <si>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</si>
  <si>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</si>
  <si>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</si>
  <si>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</si>
  <si>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</si>
  <si>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</si>
  <si>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</si>
  <si>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</si>
  <si>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</si>
  <si>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</si>
  <si>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</si>
  <si>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</si>
  <si>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</si>
  <si>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</si>
  <si>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</si>
  <si>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</si>
  <si>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</si>
  <si>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</si>
  <si>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</si>
  <si>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</si>
  <si>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</si>
  <si>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</si>
  <si>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</si>
  <si>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</si>
  <si>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</si>
  <si>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</si>
  <si>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</si>
  <si>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</si>
  <si>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</si>
  <si>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</si>
  <si>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</si>
  <si>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</si>
  <si>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</si>
  <si>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</si>
  <si>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</si>
  <si>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</si>
  <si>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</si>
  <si>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</si>
  <si>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</si>
  <si>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</si>
  <si>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</si>
  <si>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</si>
  <si>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</si>
  <si>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</si>
  <si>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</si>
  <si>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</si>
  <si>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</si>
  <si>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</si>
  <si>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</si>
  <si>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</si>
  <si>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</si>
  <si>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</si>
  <si>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</si>
  <si>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</si>
  <si>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</si>
  <si>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</si>
  <si>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</si>
  <si>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</si>
  <si>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</si>
  <si>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</si>
  <si>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</si>
  <si>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</si>
  <si>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</si>
  <si>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</si>
  <si>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</si>
  <si>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</si>
  <si>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</si>
  <si>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</si>
  <si>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</si>
  <si>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</si>
  <si>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</si>
  <si>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</si>
  <si>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</si>
  <si>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</si>
  <si>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</si>
  <si>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</si>
  <si>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</si>
  <si>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</si>
  <si>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</si>
  <si>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</si>
  <si>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</si>
  <si>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</si>
  <si>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</si>
  <si>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</si>
  <si>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</si>
  <si>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</si>
  <si>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</si>
  <si>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</si>
  <si>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</si>
  <si>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</si>
  <si>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</si>
  <si>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</si>
  <si>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</si>
  <si>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</si>
  <si>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</si>
  <si>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</si>
  <si>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</si>
  <si>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</si>
  <si>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</si>
  <si>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</si>
  <si>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</si>
  <si>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</si>
  <si>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</si>
  <si>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</si>
  <si>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</si>
  <si>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</si>
  <si>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</si>
  <si>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</si>
  <si>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</si>
  <si>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</si>
  <si>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</si>
  <si>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</si>
  <si>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</si>
  <si>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</si>
  <si>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</si>
  <si>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</si>
  <si>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</si>
  <si>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</si>
  <si>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</si>
  <si>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</si>
  <si>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</si>
  <si>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</si>
  <si>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</si>
  <si>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</si>
  <si>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</si>
  <si>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</si>
  <si>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</si>
  <si>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</si>
  <si>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</si>
  <si>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</si>
  <si>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</si>
  <si>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</si>
  <si>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</si>
  <si>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</si>
  <si>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</si>
  <si>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</si>
  <si>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</si>
  <si>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</si>
  <si>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</si>
  <si>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</si>
  <si>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</si>
  <si>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</si>
  <si>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</si>
  <si>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</si>
  <si>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</si>
  <si>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</si>
  <si>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</si>
  <si>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</si>
  <si>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</si>
  <si>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</si>
  <si>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</si>
  <si>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</si>
  <si>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</si>
  <si>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</si>
  <si>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</si>
  <si>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</si>
  <si>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</si>
  <si>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</si>
  <si>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</si>
  <si>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</si>
  <si>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</si>
  <si>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</si>
  <si>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</si>
  <si>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</si>
  <si>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</si>
  <si>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</si>
  <si>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</si>
  <si>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</si>
  <si>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</si>
  <si>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</si>
  <si>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</si>
  <si>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</si>
  <si>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</si>
  <si>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</si>
  <si>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</si>
  <si>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</si>
  <si>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</si>
  <si>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</si>
  <si>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</si>
  <si>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</si>
  <si>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</si>
  <si>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</si>
  <si>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</si>
  <si>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</si>
  <si>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</si>
  <si>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</si>
  <si>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</si>
  <si>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</si>
  <si>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</si>
  <si>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</si>
  <si>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</si>
  <si>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</si>
  <si>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</si>
  <si>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</si>
  <si>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</si>
  <si>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</si>
  <si>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</si>
  <si>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</si>
  <si>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</si>
  <si>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</si>
  <si>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</si>
  <si>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</si>
  <si>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</si>
  <si>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</si>
  <si>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</si>
  <si>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</si>
  <si>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</si>
  <si>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</si>
  <si>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</si>
  <si>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</si>
  <si>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</si>
  <si>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</si>
  <si>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</si>
  <si>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</si>
  <si>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</si>
  <si>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</si>
  <si>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</si>
  <si>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</si>
  <si>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</si>
  <si>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</si>
  <si>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</si>
  <si>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</si>
  <si>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</si>
  <si>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</si>
  <si>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</si>
  <si>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</si>
  <si>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</si>
  <si>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</si>
  <si>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</si>
  <si>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</si>
  <si>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</si>
  <si>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</si>
  <si>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</si>
  <si>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</si>
  <si>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</si>
  <si>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</si>
  <si>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</si>
  <si>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</si>
  <si>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</si>
  <si>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</si>
  <si>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</si>
  <si>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</si>
  <si>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</si>
  <si>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</si>
  <si>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</si>
  <si>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</si>
  <si>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</si>
  <si>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</si>
  <si>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</si>
  <si>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</si>
  <si>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</si>
  <si>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</si>
  <si>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</si>
  <si>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</si>
  <si>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</si>
  <si>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</si>
  <si>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</si>
  <si>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</si>
  <si>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</si>
  <si>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</si>
  <si>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</si>
  <si>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</si>
  <si>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</si>
  <si>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</si>
  <si>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</si>
  <si>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</si>
  <si>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</si>
  <si>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</si>
  <si>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</si>
  <si>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</si>
  <si>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</si>
  <si>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</si>
  <si>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</si>
  <si>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</si>
  <si>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</si>
  <si>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</si>
  <si>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</si>
  <si>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</si>
  <si>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</si>
  <si>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</si>
  <si>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</si>
  <si>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</si>
  <si>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</si>
  <si>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</si>
  <si>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</si>
  <si>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</si>
  <si>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</si>
  <si>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</si>
  <si>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</si>
  <si>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</si>
  <si>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</si>
  <si>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</si>
  <si>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</si>
  <si>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</si>
  <si>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</si>
  <si>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</si>
  <si>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</si>
  <si>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</si>
  <si>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</si>
  <si>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</si>
  <si>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</si>
  <si>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</si>
  <si>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</si>
  <si>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</si>
  <si>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</si>
  <si>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</si>
  <si>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</si>
  <si>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</si>
  <si>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</si>
  <si>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</si>
  <si>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</si>
  <si>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</si>
  <si>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</si>
  <si>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</si>
  <si>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</si>
  <si>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</si>
  <si>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</si>
  <si>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</si>
  <si>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</si>
  <si>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</si>
  <si>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</si>
  <si>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</si>
  <si>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</si>
  <si>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</si>
  <si>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</si>
  <si>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</si>
  <si>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</si>
  <si>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</si>
  <si>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</si>
  <si>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</si>
  <si>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</si>
  <si>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</si>
  <si>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</si>
  <si>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</si>
  <si>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</si>
  <si>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</si>
  <si>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</si>
  <si>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</si>
  <si>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</si>
  <si>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</si>
  <si>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</si>
  <si>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</si>
  <si>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</si>
  <si>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</si>
  <si>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</si>
  <si>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</si>
  <si>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</si>
  <si>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</si>
  <si>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</si>
  <si>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</si>
  <si>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</si>
  <si>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</si>
  <si>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</si>
  <si>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</si>
  <si>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</si>
  <si>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</si>
  <si>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</si>
  <si>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</si>
  <si>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</si>
  <si>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</si>
  <si>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</si>
  <si>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</si>
  <si>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</si>
  <si>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</si>
  <si>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</si>
  <si>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</si>
  <si>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</si>
  <si>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</si>
  <si>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</si>
  <si>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</si>
  <si>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</si>
  <si>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</si>
  <si>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</si>
  <si>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</si>
  <si>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</si>
  <si>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</si>
  <si>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</si>
  <si>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</si>
  <si>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</si>
  <si>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</si>
  <si>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</si>
  <si>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</si>
  <si>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</si>
  <si>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</si>
  <si>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</si>
  <si>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</si>
  <si>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</si>
  <si>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</si>
  <si>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</si>
  <si>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</si>
  <si>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</si>
  <si>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</si>
  <si>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</si>
  <si>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</si>
  <si>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</si>
  <si>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</si>
  <si>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</si>
  <si>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</si>
  <si>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</si>
  <si>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</si>
  <si>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</si>
  <si>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</si>
  <si>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</si>
  <si>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</si>
  <si>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</si>
  <si>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</si>
  <si>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</si>
  <si>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</si>
  <si>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</si>
  <si>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</si>
  <si>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</si>
  <si>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</si>
  <si>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</si>
  <si>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</si>
  <si>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</si>
  <si>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</si>
  <si>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</si>
  <si>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</si>
  <si>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</si>
  <si>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</si>
  <si>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</si>
  <si>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</si>
  <si>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</si>
  <si>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</si>
  <si>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</si>
  <si>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</si>
  <si>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</si>
  <si>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</si>
  <si>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</si>
  <si>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</si>
  <si>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</si>
  <si>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</si>
  <si>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</si>
  <si>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</si>
  <si>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</si>
  <si>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</si>
  <si>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</si>
  <si>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</si>
  <si>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</si>
  <si>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</si>
  <si>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</si>
  <si>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</si>
  <si>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</si>
  <si>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</si>
  <si>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</si>
  <si>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</si>
  <si>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</si>
  <si>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</si>
  <si>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</si>
  <si>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</si>
  <si>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</si>
  <si>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</si>
  <si>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</si>
  <si>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</si>
  <si>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</si>
  <si>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</si>
  <si>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</si>
  <si>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</si>
  <si>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</si>
  <si>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</si>
  <si>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</si>
  <si>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</si>
  <si>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</si>
  <si>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</si>
  <si>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</si>
  <si>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</si>
  <si>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</si>
  <si>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</si>
  <si>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</si>
  <si>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</si>
  <si>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</si>
  <si>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</si>
  <si>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</si>
  <si>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</si>
  <si>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</si>
  <si>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</si>
  <si>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</si>
  <si>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</si>
  <si>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</si>
  <si>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</si>
  <si>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</si>
  <si>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</si>
  <si>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</si>
  <si>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</si>
  <si>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</si>
  <si>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</si>
  <si>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</si>
  <si>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</si>
  <si>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</si>
  <si>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</si>
  <si>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</si>
  <si>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</si>
  <si>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</si>
  <si>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</si>
  <si>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</si>
  <si>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</si>
  <si>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</si>
  <si>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</si>
  <si>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</si>
  <si>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</si>
  <si>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</si>
  <si>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</si>
  <si>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</si>
  <si>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</si>
  <si>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</si>
  <si>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</si>
  <si>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</si>
  <si>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</si>
  <si>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</si>
  <si>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</si>
  <si>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</si>
  <si>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</si>
  <si>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</si>
  <si>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</si>
  <si>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</si>
  <si>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</si>
  <si>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</si>
  <si>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</si>
  <si>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</si>
  <si>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</si>
  <si>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</si>
  <si>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</si>
  <si>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</si>
  <si>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</si>
  <si>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</si>
  <si>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</si>
  <si>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</si>
  <si>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</si>
  <si>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</si>
  <si>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</si>
  <si>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</si>
  <si>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</si>
  <si>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</si>
  <si>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</si>
  <si>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</si>
  <si>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</si>
  <si>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</si>
  <si>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</si>
  <si>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</si>
  <si>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</si>
  <si>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</si>
  <si>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</si>
  <si>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</si>
  <si>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</si>
  <si>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</si>
  <si>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</si>
  <si>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</si>
  <si>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</si>
  <si>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</si>
  <si>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</si>
  <si>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</si>
  <si>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</si>
  <si>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</si>
  <si>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</si>
  <si>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</si>
  <si>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</si>
  <si>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</si>
  <si>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</si>
  <si>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</si>
  <si>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</si>
  <si>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</si>
  <si>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</si>
  <si>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</si>
  <si>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</si>
  <si>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</si>
  <si>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</si>
  <si>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</si>
  <si>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</si>
  <si>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</si>
  <si>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</si>
  <si>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</si>
  <si>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</si>
  <si>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</si>
  <si>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</si>
  <si>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</si>
  <si>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</si>
  <si>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</si>
  <si>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</si>
  <si>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</si>
  <si>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</si>
  <si>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</si>
  <si>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</si>
  <si>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</si>
  <si>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</si>
  <si>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</si>
  <si>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</si>
  <si>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</si>
  <si>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</si>
  <si>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</si>
  <si>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</si>
  <si>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</si>
  <si>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</si>
  <si>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</si>
  <si>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</si>
  <si>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</si>
  <si>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</si>
  <si>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</si>
  <si>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</si>
  <si>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</si>
  <si>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</si>
  <si>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</si>
  <si>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</si>
  <si>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</si>
  <si>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</si>
  <si>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</si>
  <si>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</si>
  <si>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</si>
  <si>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</si>
  <si>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</si>
  <si>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</si>
  <si>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</si>
  <si>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</si>
  <si>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</si>
  <si>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</si>
  <si>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</si>
  <si>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</si>
  <si>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</si>
  <si>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</si>
  <si>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</si>
  <si>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</si>
  <si>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</si>
  <si>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</si>
  <si>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</si>
  <si>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</si>
  <si>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</si>
  <si>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</si>
  <si>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</si>
  <si>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</si>
  <si>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</si>
  <si>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</si>
  <si>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</si>
  <si>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</si>
  <si>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</si>
  <si>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</si>
  <si>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</si>
  <si>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</si>
  <si>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</si>
  <si>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</si>
  <si>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</si>
  <si>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</si>
  <si>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</si>
  <si>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</si>
  <si>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</si>
  <si>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</si>
  <si>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</si>
  <si>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</si>
  <si>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</si>
  <si>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</si>
  <si>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</si>
  <si>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</si>
  <si>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</si>
  <si>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</si>
  <si>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</si>
  <si>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</si>
  <si>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</si>
  <si>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</si>
  <si>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</si>
  <si>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</si>
  <si>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</si>
  <si>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</si>
  <si>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</si>
  <si>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</si>
  <si>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</si>
  <si>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</si>
  <si>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</si>
  <si>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</si>
  <si>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</si>
  <si>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</si>
  <si>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</si>
  <si>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</si>
  <si>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</si>
  <si>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</si>
  <si>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</si>
  <si>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</si>
  <si>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</si>
  <si>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</si>
  <si>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</si>
  <si>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</si>
  <si>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</si>
  <si>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</si>
  <si>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</si>
  <si>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</si>
  <si>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</si>
  <si>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</si>
  <si>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</si>
  <si>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</si>
  <si>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</si>
  <si>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</si>
  <si>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</si>
  <si>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</si>
  <si>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</si>
  <si>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</si>
  <si>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</si>
  <si>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</si>
  <si>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</si>
  <si>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</si>
  <si>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</si>
  <si>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</si>
  <si>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</si>
  <si>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</si>
  <si>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</si>
  <si>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</si>
  <si>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</si>
  <si>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</si>
  <si>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</si>
  <si>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</si>
  <si>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</si>
  <si>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</si>
  <si>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</si>
  <si>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</si>
  <si>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</si>
  <si>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</si>
  <si>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</si>
  <si>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</si>
  <si>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</si>
  <si>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</si>
  <si>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</si>
  <si>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</si>
  <si>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</si>
  <si>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</si>
  <si>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</si>
  <si>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</si>
  <si>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</si>
  <si>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</si>
  <si>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</si>
  <si>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</si>
  <si>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</si>
  <si>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</si>
  <si>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</si>
  <si>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</si>
  <si>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</si>
  <si>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</si>
  <si>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</si>
  <si>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</si>
  <si>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</si>
  <si>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</si>
  <si>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</si>
  <si>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</si>
  <si>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</si>
  <si>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</si>
  <si>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</si>
  <si>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</si>
  <si>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</si>
  <si>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</si>
  <si>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</si>
  <si>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</si>
  <si>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</si>
  <si>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</si>
  <si>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</si>
  <si>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</si>
  <si>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</si>
  <si>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</si>
  <si>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</si>
  <si>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</si>
  <si>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</si>
  <si>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</si>
  <si>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</si>
  <si>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</si>
  <si>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</si>
  <si>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</si>
  <si>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</si>
  <si>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</si>
  <si>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</si>
  <si>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</si>
  <si>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</si>
  <si>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</si>
  <si>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</si>
  <si>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</si>
  <si>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</si>
  <si>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</si>
  <si>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</si>
  <si>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</si>
  <si>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</si>
  <si>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</si>
  <si>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</si>
  <si>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</si>
  <si>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</si>
  <si>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</si>
  <si>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</si>
  <si>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</si>
  <si>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</si>
  <si>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</si>
  <si>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</si>
  <si>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</si>
  <si>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</si>
  <si>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</si>
  <si>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</si>
  <si>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</si>
  <si>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</si>
  <si>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</si>
  <si>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</si>
  <si>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</si>
  <si>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</si>
  <si>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</si>
  <si>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</si>
  <si>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</si>
  <si>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</si>
  <si>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</si>
  <si>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</si>
  <si>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</si>
  <si>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</si>
  <si>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</si>
  <si>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</si>
  <si>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</si>
  <si>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</si>
  <si>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</si>
  <si>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</si>
  <si>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</si>
  <si>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</si>
  <si>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</si>
  <si>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</si>
  <si>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</si>
  <si>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</si>
  <si>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</si>
  <si>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</si>
  <si>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</si>
  <si>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</si>
  <si>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</si>
  <si>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</si>
  <si>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</si>
  <si>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</si>
  <si>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</si>
  <si>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</si>
  <si>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</si>
  <si>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</si>
  <si>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</si>
  <si>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</si>
  <si>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</si>
  <si>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</si>
  <si>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</si>
  <si>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</si>
  <si>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</si>
  <si>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</si>
  <si>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</si>
  <si>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</si>
  <si>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</si>
  <si>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</si>
  <si>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</si>
  <si>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</si>
  <si>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</si>
  <si>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</si>
  <si>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</si>
  <si>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</si>
  <si>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</si>
  <si>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</si>
  <si>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</si>
  <si>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</si>
  <si>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</si>
  <si>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</si>
  <si>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</si>
  <si>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</si>
  <si>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</si>
  <si>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</si>
  <si>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</si>
  <si>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</si>
  <si>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</si>
  <si>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</si>
  <si>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</si>
  <si>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</si>
  <si>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</si>
  <si>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</si>
  <si>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</si>
  <si>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</si>
  <si>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</si>
  <si>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</si>
  <si>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</si>
  <si>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</si>
  <si>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</si>
  <si>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</si>
  <si>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</si>
  <si>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</si>
  <si>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</si>
  <si>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</si>
  <si>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</si>
  <si>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</si>
  <si>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</si>
  <si>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</si>
  <si>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</si>
  <si>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</si>
  <si>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</si>
  <si>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</si>
  <si>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</si>
  <si>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</si>
  <si>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</si>
  <si>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</si>
  <si>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</si>
  <si>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</si>
  <si>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</si>
  <si>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</si>
  <si>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</si>
  <si>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</si>
  <si>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</si>
  <si>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</si>
  <si>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</si>
  <si>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</si>
  <si>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</si>
  <si>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</si>
  <si>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</si>
  <si>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</si>
  <si>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</si>
  <si>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</si>
  <si>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</si>
  <si>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</si>
  <si>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</si>
  <si>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</si>
  <si>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</si>
  <si>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</si>
  <si>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</si>
  <si>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</si>
  <si>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</si>
  <si>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</si>
  <si>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</si>
  <si>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</si>
  <si>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</si>
  <si>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</si>
  <si>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</si>
  <si>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</si>
  <si>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</si>
  <si>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</si>
  <si>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</si>
  <si>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</si>
  <si>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</si>
  <si>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</si>
  <si>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</si>
  <si>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</si>
  <si>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</si>
  <si>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</si>
  <si>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</si>
  <si>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</si>
  <si>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</si>
  <si>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</si>
  <si>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</si>
  <si>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</si>
  <si>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</si>
  <si>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</si>
  <si>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</si>
  <si>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</si>
  <si>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</si>
  <si>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</si>
  <si>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</si>
  <si>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</si>
  <si>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</si>
  <si>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</si>
  <si>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</si>
  <si>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</si>
  <si>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</si>
  <si>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</si>
  <si>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</si>
  <si>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</si>
  <si>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</si>
  <si>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</si>
  <si>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</si>
  <si>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</si>
  <si>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</si>
  <si>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</si>
  <si>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</si>
  <si>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</si>
  <si>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</si>
  <si>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</si>
  <si>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</si>
  <si>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</si>
  <si>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</si>
  <si>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</si>
  <si>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</si>
  <si>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</si>
  <si>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</si>
  <si>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</si>
  <si>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</si>
  <si>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</si>
  <si>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</si>
  <si>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</si>
  <si>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</si>
  <si>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</si>
  <si>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</si>
  <si>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</si>
  <si>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</si>
  <si>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</si>
  <si>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</si>
  <si>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</si>
  <si>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</si>
  <si>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</si>
  <si>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</si>
  <si>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</si>
  <si>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</si>
  <si>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</si>
  <si>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</si>
  <si>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</si>
  <si>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</si>
  <si>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</si>
  <si>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</si>
  <si>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</si>
  <si>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</si>
  <si>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</si>
  <si>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</si>
  <si>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</si>
  <si>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</si>
  <si>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</si>
  <si>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</si>
  <si>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</si>
  <si>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</si>
  <si>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</si>
  <si>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</si>
  <si>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</si>
  <si>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</si>
  <si>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</si>
  <si>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</si>
  <si>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</si>
  <si>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</si>
  <si>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</si>
  <si>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</si>
  <si>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</si>
  <si>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</si>
  <si>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</si>
  <si>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</si>
  <si>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</si>
  <si>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</si>
  <si>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</si>
  <si>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</si>
  <si>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</si>
  <si>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</si>
  <si>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</si>
  <si>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</si>
  <si>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</si>
  <si>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</si>
  <si>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</si>
  <si>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</si>
  <si>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</si>
  <si>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</si>
  <si>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</si>
  <si>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</si>
  <si>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</si>
  <si>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</si>
  <si>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</si>
  <si>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</si>
  <si>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</si>
  <si>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</si>
  <si>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</si>
  <si>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</si>
  <si>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</si>
  <si>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</si>
  <si>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</si>
  <si>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</si>
  <si>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</si>
  <si>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</si>
  <si>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</si>
  <si>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</si>
  <si>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</si>
  <si>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</si>
  <si>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</si>
  <si>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</si>
  <si>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</si>
  <si>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</si>
  <si>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</si>
  <si>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</si>
  <si>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</si>
  <si>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</si>
  <si>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</si>
  <si>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</si>
  <si>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</si>
  <si>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</si>
  <si>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</si>
  <si>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</si>
  <si>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</si>
  <si>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</si>
  <si>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</si>
  <si>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</si>
  <si>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</si>
  <si>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</si>
  <si>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</si>
  <si>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</si>
  <si>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</si>
  <si>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</si>
  <si>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</si>
  <si>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</si>
  <si>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</si>
  <si>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</si>
  <si>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</si>
  <si>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</si>
  <si>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</si>
  <si>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</si>
  <si>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</si>
  <si>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</si>
  <si>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</si>
  <si>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</si>
  <si>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</si>
  <si>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</si>
  <si>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</si>
  <si>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</si>
  <si>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</si>
  <si>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</si>
  <si>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</si>
  <si>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</si>
  <si>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</si>
  <si>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</si>
  <si>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</si>
  <si>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</si>
  <si>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</si>
  <si>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</si>
  <si>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</si>
  <si>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</si>
  <si>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</si>
  <si>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</si>
  <si>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</si>
  <si>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</si>
  <si>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</si>
  <si>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</si>
  <si>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</si>
  <si>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</si>
  <si>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</si>
  <si>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</si>
  <si>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</si>
  <si>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</si>
  <si>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</si>
  <si>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</si>
  <si>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</si>
  <si>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</si>
  <si>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</si>
  <si>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</si>
  <si>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</si>
  <si>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</si>
  <si>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</si>
  <si>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</si>
  <si>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</si>
  <si>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</si>
  <si>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</si>
  <si>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</si>
  <si>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</si>
  <si>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</si>
  <si>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</si>
  <si>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</si>
  <si>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</si>
  <si>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</si>
  <si>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</si>
  <si>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</si>
  <si>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</si>
  <si>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</si>
  <si>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</si>
  <si>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</si>
  <si>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</si>
  <si>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</si>
  <si>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</si>
  <si>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</si>
  <si>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</si>
  <si>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</si>
  <si>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</si>
  <si>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</si>
  <si>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</si>
  <si>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</si>
  <si>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</si>
  <si>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</si>
  <si>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</si>
  <si>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</si>
  <si>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</si>
  <si>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</si>
  <si>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</si>
  <si>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</si>
  <si>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</si>
  <si>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</si>
  <si>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</si>
  <si>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</si>
  <si>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</si>
  <si>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</si>
  <si>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</si>
  <si>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</si>
  <si>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</si>
  <si>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</si>
  <si>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</si>
  <si>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</si>
  <si>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</si>
  <si>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</si>
  <si>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</si>
  <si>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</si>
  <si>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</si>
  <si>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</si>
  <si>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</si>
  <si>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</si>
  <si>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</si>
  <si>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</si>
  <si>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</si>
  <si>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</si>
  <si>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</si>
  <si>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</si>
  <si>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</si>
  <si>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</si>
  <si>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</si>
  <si>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</si>
  <si>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</si>
  <si>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</si>
  <si>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</si>
  <si>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</si>
  <si>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</si>
  <si>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</si>
  <si>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</si>
  <si>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</si>
  <si>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</si>
  <si>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</si>
  <si>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</si>
  <si>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</si>
  <si>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</si>
  <si>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</si>
  <si>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</si>
  <si>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</si>
  <si>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</si>
  <si>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</si>
  <si>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</si>
  <si>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</si>
  <si>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</si>
  <si>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</si>
  <si>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</si>
  <si>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</si>
  <si>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</si>
  <si>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</si>
  <si>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</si>
  <si>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</si>
  <si>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</si>
  <si>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</si>
  <si>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</si>
  <si>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</si>
  <si>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</si>
  <si>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</si>
  <si>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</si>
  <si>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</si>
  <si>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</si>
  <si>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</si>
  <si>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</si>
  <si>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</si>
  <si>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</si>
  <si>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</si>
  <si>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</si>
  <si>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</si>
  <si>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</si>
  <si>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</si>
  <si>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</si>
  <si>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</si>
  <si>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</si>
  <si>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</si>
  <si>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</si>
  <si>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</si>
  <si>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</si>
  <si>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</si>
  <si>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</si>
  <si>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</si>
  <si>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</si>
  <si>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</si>
  <si>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</si>
  <si>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</si>
  <si>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</si>
  <si>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</si>
  <si>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</si>
  <si>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</si>
  <si>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</si>
  <si>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</si>
  <si>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</si>
  <si>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</si>
  <si>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</si>
  <si>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</si>
  <si>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</si>
  <si>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</si>
  <si>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</si>
  <si>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</si>
  <si>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</si>
  <si>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</si>
  <si>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</si>
  <si>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</si>
  <si>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</si>
  <si>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</si>
  <si>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</si>
  <si>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</si>
  <si>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</si>
  <si>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</si>
  <si>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</si>
  <si>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</si>
  <si>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</si>
  <si>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</si>
  <si>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</si>
  <si>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</si>
  <si>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</si>
  <si>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</si>
  <si>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</si>
  <si>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</si>
  <si>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</si>
  <si>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</si>
  <si>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</si>
  <si>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</si>
  <si>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</si>
  <si>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</si>
  <si>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</si>
  <si>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</si>
  <si>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</si>
  <si>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</si>
  <si>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</si>
  <si>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</si>
  <si>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</si>
  <si>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</si>
  <si>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</si>
  <si>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</si>
  <si>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</si>
  <si>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</si>
  <si>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</si>
  <si>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</si>
  <si>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</si>
  <si>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</si>
  <si>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</si>
  <si>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</si>
  <si>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</si>
  <si>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</si>
  <si>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</si>
  <si>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</si>
  <si>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</si>
  <si>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</si>
  <si>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</si>
  <si>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</si>
  <si>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</si>
  <si>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</si>
  <si>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</si>
  <si>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</si>
  <si>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</si>
  <si>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</si>
  <si>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</si>
  <si>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</si>
  <si>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</si>
  <si>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</si>
  <si>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</si>
  <si>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</si>
  <si>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</si>
  <si>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</si>
  <si>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</si>
  <si>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</si>
  <si>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</si>
  <si>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</si>
  <si>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</si>
  <si>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</si>
  <si>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</si>
  <si>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</si>
  <si>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</si>
  <si>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</si>
  <si>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</si>
  <si>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</si>
  <si>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</si>
  <si>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</si>
  <si>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</si>
  <si>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</si>
  <si>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</si>
  <si>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</si>
  <si>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</si>
  <si>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</si>
  <si>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</si>
  <si>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</si>
  <si>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</si>
  <si>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</si>
  <si>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</si>
  <si>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</si>
  <si>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</si>
  <si>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</si>
  <si>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</si>
  <si>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</si>
  <si>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</si>
  <si>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</si>
  <si>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</si>
  <si>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</si>
  <si>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</si>
  <si>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</si>
  <si>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</si>
  <si>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</si>
  <si>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</si>
  <si>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</si>
  <si>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</si>
  <si>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</si>
  <si>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</si>
  <si>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</si>
  <si>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</si>
  <si>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</si>
  <si>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</si>
  <si>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</si>
  <si>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</si>
  <si>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</si>
  <si>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</si>
  <si>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</si>
  <si>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</si>
  <si>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</si>
  <si>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</si>
  <si>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</si>
  <si>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</si>
  <si>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</si>
  <si>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</si>
  <si>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</si>
  <si>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</si>
  <si>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</si>
  <si>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</si>
  <si>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</si>
  <si>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</si>
  <si>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</si>
  <si>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</si>
  <si>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</si>
  <si>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</si>
  <si>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</si>
  <si>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</si>
  <si>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</si>
  <si>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</si>
  <si>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</si>
  <si>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</si>
  <si>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</si>
  <si>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</si>
  <si>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</si>
  <si>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</si>
  <si>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</si>
  <si>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</si>
  <si>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</si>
  <si>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</si>
  <si>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</si>
  <si>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</si>
  <si>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</si>
  <si>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</si>
  <si>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</si>
  <si>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</si>
  <si>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</si>
  <si>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</si>
  <si>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</si>
  <si>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</si>
  <si>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</si>
  <si>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</si>
  <si>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</si>
  <si>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</si>
  <si>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</si>
  <si>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</si>
  <si>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</si>
  <si>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</si>
  <si>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</si>
  <si>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</si>
  <si>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</si>
  <si>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</si>
  <si>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</si>
  <si>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</si>
  <si>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</si>
  <si>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</si>
  <si>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</si>
  <si>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</si>
  <si>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</si>
  <si>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</si>
  <si>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</si>
  <si>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</si>
  <si>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</si>
  <si>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</si>
  <si>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</si>
  <si>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</si>
  <si>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</si>
  <si>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</si>
  <si>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</si>
  <si>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</si>
  <si>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</si>
  <si>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</si>
  <si>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</si>
  <si>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</si>
  <si>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</si>
  <si>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</si>
  <si>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</si>
  <si>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</si>
  <si>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</si>
  <si>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</si>
  <si>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</si>
  <si>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</si>
  <si>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</si>
  <si>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</si>
  <si>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</si>
  <si>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</si>
  <si>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</si>
  <si>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</si>
  <si>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</si>
  <si>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</si>
  <si>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</si>
  <si>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</si>
  <si>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</si>
  <si>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</si>
  <si>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</si>
  <si>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</si>
  <si>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</si>
  <si>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</si>
  <si>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</si>
  <si>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</si>
  <si>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</si>
  <si>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</si>
  <si>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</si>
  <si>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</si>
  <si>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</si>
  <si>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</si>
  <si>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</si>
  <si>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</si>
  <si>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</si>
  <si>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</si>
  <si>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</si>
  <si>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</si>
  <si>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</si>
  <si>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</si>
  <si>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</si>
  <si>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</si>
  <si>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</si>
  <si>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</si>
  <si>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</si>
  <si>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</si>
  <si>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</si>
  <si>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</si>
  <si>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</si>
  <si>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</si>
  <si>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</si>
  <si>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</si>
  <si>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</si>
  <si>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</si>
  <si>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</si>
  <si>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</si>
  <si>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</si>
  <si>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</si>
  <si>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</si>
  <si>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</si>
  <si>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</si>
  <si>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</si>
  <si>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</si>
  <si>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</si>
  <si>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</si>
  <si>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</si>
  <si>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</si>
  <si>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</si>
  <si>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</si>
  <si>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</si>
  <si>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</si>
  <si>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</si>
  <si>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</si>
  <si>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</si>
  <si>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</si>
  <si>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</si>
  <si>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</si>
  <si>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</si>
  <si>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</si>
  <si>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</si>
  <si>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</si>
  <si>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</si>
  <si>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</si>
  <si>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</si>
  <si>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</si>
  <si>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</si>
  <si>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</si>
  <si>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</si>
  <si>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</si>
  <si>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</si>
  <si>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</si>
  <si>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</si>
  <si>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</si>
  <si>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</si>
  <si>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</si>
  <si>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</si>
  <si>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</si>
  <si>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</si>
  <si>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</si>
  <si>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</si>
  <si>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</si>
  <si>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</si>
  <si>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</si>
  <si>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</si>
  <si>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</si>
  <si>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</si>
  <si>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</si>
  <si>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</si>
  <si>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</si>
  <si>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</si>
  <si>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</si>
  <si>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</si>
  <si>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</si>
  <si>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</si>
  <si>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</si>
  <si>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</si>
  <si>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</si>
  <si>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</si>
  <si>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</si>
  <si>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</si>
  <si>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</si>
  <si>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</si>
  <si>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</si>
  <si>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</si>
  <si>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</si>
  <si>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</si>
  <si>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</si>
  <si>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</si>
  <si>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</si>
  <si>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</si>
  <si>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</si>
  <si>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</si>
  <si>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</si>
  <si>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</si>
  <si>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</si>
  <si>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</si>
  <si>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</si>
  <si>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</si>
  <si>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</si>
  <si>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</si>
  <si>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</si>
  <si>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</si>
  <si>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</si>
  <si>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</si>
  <si>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</si>
  <si>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</si>
  <si>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</si>
  <si>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</si>
  <si>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</si>
  <si>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</si>
  <si>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</si>
  <si>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</si>
  <si>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</si>
  <si>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</si>
  <si>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</si>
  <si>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</si>
  <si>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</si>
  <si>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</si>
  <si>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</si>
  <si>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</si>
  <si>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</si>
  <si>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</si>
  <si>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</si>
  <si>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</si>
  <si>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</si>
  <si>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</si>
  <si>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</si>
  <si>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</si>
  <si>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</si>
  <si>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</si>
  <si>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</si>
  <si>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</si>
  <si>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</si>
  <si>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</si>
  <si>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</si>
  <si>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</si>
  <si>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</si>
  <si>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</si>
  <si>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</si>
  <si>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</si>
  <si>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</si>
  <si>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</si>
  <si>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</si>
  <si>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</si>
  <si>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</si>
  <si>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</si>
  <si>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</si>
  <si>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</si>
  <si>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</si>
  <si>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</si>
  <si>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</si>
  <si>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</si>
  <si>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</si>
  <si>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</si>
  <si>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</si>
  <si>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</si>
  <si>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</si>
  <si>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</si>
  <si>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</si>
  <si>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</si>
  <si>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</si>
  <si>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</si>
  <si>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</si>
  <si>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</si>
  <si>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</si>
  <si>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</si>
  <si>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</si>
  <si>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</si>
  <si>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</si>
  <si>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</si>
  <si>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</si>
  <si>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</si>
  <si>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</si>
  <si>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</si>
  <si>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</si>
  <si>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</si>
  <si>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</si>
  <si>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</si>
  <si>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</si>
  <si>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</si>
  <si>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</si>
  <si>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</si>
  <si>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</si>
  <si>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</si>
  <si>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</si>
  <si>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</si>
  <si>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</si>
  <si>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</si>
  <si>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</si>
  <si>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</si>
  <si>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</si>
  <si>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</si>
  <si>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</si>
  <si>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</si>
  <si>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</si>
  <si>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</si>
  <si>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</si>
  <si>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</si>
  <si>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</si>
  <si>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</si>
  <si>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</si>
  <si>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</si>
  <si>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</si>
  <si>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</si>
  <si>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</si>
  <si>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</si>
  <si>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</si>
  <si>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</si>
  <si>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</si>
  <si>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</si>
  <si>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</si>
  <si>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</si>
  <si>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</si>
  <si>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</si>
  <si>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</si>
  <si>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</si>
  <si>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</si>
  <si>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</si>
  <si>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</si>
  <si>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</si>
  <si>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</si>
  <si>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</si>
  <si>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</si>
  <si>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</si>
  <si>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</si>
  <si>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</si>
  <si>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</si>
  <si>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</si>
  <si>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</si>
  <si>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</si>
  <si>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</si>
  <si>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</si>
  <si>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</si>
  <si>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</si>
  <si>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</si>
  <si>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</si>
  <si>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</si>
  <si>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</si>
  <si>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</si>
  <si>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</si>
  <si>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</si>
  <si>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</si>
  <si>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</si>
  <si>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</si>
  <si>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</si>
  <si>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</si>
  <si>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</si>
  <si>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</si>
  <si>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</si>
  <si>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</si>
  <si>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</si>
  <si>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</si>
  <si>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</si>
  <si>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</si>
  <si>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</si>
  <si>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</si>
  <si>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</si>
  <si>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</si>
  <si>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</si>
  <si>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</si>
  <si>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</si>
  <si>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</si>
  <si>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</si>
  <si>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</si>
  <si>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</si>
  <si>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</si>
  <si>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</si>
  <si>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</si>
  <si>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</si>
  <si>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</si>
  <si>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</si>
  <si>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</si>
  <si>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</si>
  <si>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</si>
  <si>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</si>
  <si>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</si>
  <si>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</si>
  <si>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</si>
  <si>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</si>
  <si>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</si>
  <si>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</si>
  <si>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</si>
  <si>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</si>
  <si>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</si>
  <si>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</si>
  <si>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</si>
  <si>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</si>
  <si>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</si>
  <si>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</si>
  <si>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</si>
  <si>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</si>
  <si>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</si>
  <si>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</si>
  <si>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</si>
  <si>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</si>
  <si>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</si>
  <si>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</si>
  <si>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</si>
  <si>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</si>
  <si>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</si>
  <si>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</si>
  <si>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</si>
  <si>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</si>
  <si>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</si>
  <si>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</si>
  <si>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</si>
  <si>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</si>
  <si>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</si>
  <si>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</si>
  <si>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</si>
  <si>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</si>
  <si>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</si>
  <si>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</si>
  <si>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</si>
  <si>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</si>
  <si>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</si>
  <si>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</si>
  <si>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</si>
  <si>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</si>
  <si>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</si>
  <si>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</si>
  <si>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</si>
  <si>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</si>
  <si>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</si>
  <si>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</si>
  <si>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</si>
  <si>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</si>
  <si>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</si>
  <si>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</si>
  <si>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</si>
  <si>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</si>
  <si>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</si>
  <si>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</si>
  <si>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</si>
  <si>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</si>
  <si>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</si>
  <si>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</si>
  <si>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</si>
  <si>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</si>
  <si>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</si>
  <si>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</si>
  <si>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</si>
  <si>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</si>
  <si>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</si>
  <si>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</si>
  <si>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</si>
  <si>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</si>
  <si>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</si>
  <si>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</si>
  <si>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</si>
  <si>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</si>
  <si>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</si>
  <si>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</si>
  <si>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</si>
  <si>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</si>
  <si>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</si>
  <si>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</si>
  <si>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</si>
  <si>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</si>
  <si>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</si>
  <si>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</si>
  <si>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</si>
  <si>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</si>
  <si>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</si>
  <si>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</si>
  <si>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</si>
  <si>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</si>
  <si>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</si>
  <si>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</si>
  <si>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</si>
  <si>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</si>
  <si>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</si>
  <si>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</si>
  <si>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</si>
  <si>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</si>
  <si>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</si>
  <si>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</si>
  <si>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</si>
  <si>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</si>
  <si>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</si>
  <si>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</si>
  <si>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</si>
  <si>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</si>
  <si>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</si>
  <si>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</si>
  <si>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</si>
  <si>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</si>
  <si>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</si>
  <si>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</si>
  <si>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</si>
  <si>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</si>
  <si>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</si>
  <si>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</si>
  <si>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</si>
  <si>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</si>
  <si>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</si>
  <si>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</si>
  <si>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</si>
  <si>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</si>
  <si>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</si>
  <si>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</si>
  <si>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</si>
  <si>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</si>
  <si>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</si>
  <si>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</si>
  <si>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</si>
  <si>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</si>
  <si>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</si>
  <si>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</si>
  <si>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</si>
  <si>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</si>
  <si>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</si>
  <si>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</si>
  <si>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</si>
  <si>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</si>
  <si>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</si>
  <si>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</si>
  <si>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</si>
  <si>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</si>
  <si>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</si>
  <si>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</si>
  <si>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</si>
  <si>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</si>
  <si>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</si>
  <si>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</si>
  <si>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</si>
  <si>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</si>
  <si>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</si>
  <si>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</si>
  <si>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</si>
  <si>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</si>
  <si>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</si>
  <si>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</si>
  <si>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</si>
  <si>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</si>
  <si>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</si>
  <si>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</si>
  <si>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</si>
  <si>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</si>
  <si>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</si>
  <si>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</si>
  <si>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</si>
  <si>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</si>
  <si>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</si>
  <si>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</si>
  <si>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</si>
  <si>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</si>
  <si>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</si>
  <si>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</si>
  <si>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</si>
  <si>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</si>
  <si>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</si>
  <si>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</si>
  <si>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</si>
  <si>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</si>
  <si>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</si>
  <si>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</si>
  <si>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</si>
  <si>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</si>
  <si>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</si>
  <si>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</si>
  <si>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</si>
  <si>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</si>
  <si>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</si>
  <si>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</si>
  <si>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</si>
  <si>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</si>
  <si>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</si>
  <si>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</si>
  <si>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</si>
  <si>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</si>
  <si>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</si>
  <si>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</si>
  <si>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</si>
  <si>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</si>
  <si>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</si>
  <si>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</si>
  <si>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</si>
  <si>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</si>
  <si>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</si>
  <si>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</si>
  <si>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</si>
  <si>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</si>
  <si>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</si>
  <si>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</si>
  <si>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</si>
  <si>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</si>
  <si>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</si>
  <si>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</si>
  <si>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</si>
  <si>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</si>
  <si>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</si>
  <si>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</si>
  <si>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</si>
  <si>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</si>
  <si>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</si>
  <si>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</si>
  <si>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</si>
  <si>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</si>
  <si>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</si>
  <si>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</si>
  <si>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</si>
  <si>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</si>
  <si>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</si>
  <si>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</si>
  <si>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</si>
  <si>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</si>
  <si>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</si>
  <si>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</si>
  <si>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</si>
  <si>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</si>
  <si>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</si>
  <si>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</si>
  <si>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</si>
  <si>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</si>
  <si>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</si>
  <si>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</si>
  <si>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</si>
  <si>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</si>
  <si>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</si>
  <si>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</si>
  <si>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</si>
  <si>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</si>
  <si>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</si>
  <si>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</si>
  <si>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</si>
  <si>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</si>
  <si>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</si>
  <si>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</si>
  <si>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</si>
  <si>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</si>
  <si>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</si>
  <si>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</si>
  <si>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</si>
  <si>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</si>
  <si>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</si>
  <si>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</si>
  <si>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</si>
  <si>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</si>
  <si>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</si>
  <si>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</si>
  <si>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</si>
  <si>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</si>
  <si>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</si>
  <si>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</si>
  <si>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</si>
  <si>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</si>
  <si>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</si>
  <si>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</si>
  <si>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</si>
  <si>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</si>
  <si>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</si>
  <si>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</si>
  <si>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</si>
  <si>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</si>
  <si>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</si>
  <si>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</si>
  <si>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</si>
  <si>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</si>
  <si>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</si>
  <si>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</si>
  <si>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</si>
  <si>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</si>
  <si>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</si>
  <si>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</si>
  <si>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</si>
  <si>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</si>
  <si>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</si>
  <si>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</si>
  <si>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</si>
  <si>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</si>
  <si>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</si>
  <si>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</si>
  <si>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</si>
  <si>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</si>
  <si>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</si>
  <si>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</si>
  <si>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</si>
  <si>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</si>
  <si>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</si>
  <si>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</si>
  <si>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</si>
  <si>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</si>
  <si>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</si>
  <si>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</si>
  <si>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</si>
  <si>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</si>
  <si>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</si>
  <si>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</si>
  <si>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</si>
  <si>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</si>
  <si>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</si>
  <si>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</si>
  <si>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</si>
  <si>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</si>
  <si>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</si>
  <si>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</si>
  <si>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</si>
  <si>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</si>
  <si>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</si>
  <si>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</si>
  <si>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</si>
  <si>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</si>
  <si>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</si>
  <si>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</si>
  <si>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</si>
  <si>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</si>
  <si>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</si>
  <si>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</si>
  <si>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</si>
  <si>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</si>
  <si>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</si>
  <si>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</si>
  <si>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</si>
  <si>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</si>
  <si>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</si>
  <si>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</si>
  <si>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</si>
  <si>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</si>
  <si>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</si>
  <si>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</si>
  <si>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</si>
  <si>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</si>
  <si>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</si>
  <si>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</si>
  <si>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</si>
  <si>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</si>
  <si>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</si>
  <si>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</si>
  <si>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</si>
  <si>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</si>
  <si>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</si>
  <si>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</si>
  <si>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</si>
  <si>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</si>
  <si>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</si>
  <si>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</si>
  <si>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</si>
  <si>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</si>
  <si>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</si>
  <si>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</si>
  <si>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</si>
  <si>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</si>
  <si>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</si>
  <si>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</si>
  <si>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</si>
  <si>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</si>
  <si>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</si>
  <si>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</si>
  <si>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</si>
  <si>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</si>
  <si>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</si>
  <si>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</si>
  <si>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</si>
  <si>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</si>
  <si>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</si>
  <si>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</si>
  <si>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</si>
  <si>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</si>
  <si>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</si>
  <si>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</si>
  <si>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</si>
  <si>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</si>
  <si>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</si>
  <si>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</si>
  <si>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</si>
  <si>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</si>
  <si>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</si>
  <si>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</si>
  <si>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</si>
  <si>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</si>
  <si>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</si>
  <si>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</si>
  <si>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</si>
  <si>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</si>
  <si>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</si>
  <si>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</si>
  <si>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</si>
  <si>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</si>
  <si>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</si>
  <si>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</si>
  <si>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</si>
  <si>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</si>
  <si>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</si>
  <si>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</si>
  <si>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</si>
  <si>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</si>
  <si>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</si>
  <si>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</si>
  <si>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</si>
  <si>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</si>
  <si>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</si>
  <si>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</si>
  <si>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</si>
  <si>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</si>
  <si>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</si>
  <si>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</si>
  <si>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</si>
  <si>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</si>
  <si>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</si>
  <si>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</si>
  <si>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</si>
  <si>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</si>
  <si>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</si>
  <si>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</si>
  <si>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</si>
  <si>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</si>
  <si>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</si>
  <si>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</si>
  <si>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</si>
  <si>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</si>
  <si>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</si>
  <si>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</si>
  <si>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</si>
  <si>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</si>
  <si>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</si>
  <si>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</si>
  <si>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</si>
  <si>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</si>
  <si>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</si>
  <si>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</si>
  <si>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</si>
  <si>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</si>
  <si>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</si>
  <si>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</si>
  <si>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</si>
  <si>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</si>
  <si>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</si>
  <si>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</si>
  <si>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</si>
  <si>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</si>
  <si>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</si>
  <si>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</si>
  <si>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</si>
  <si>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</si>
  <si>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</si>
  <si>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</si>
  <si>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</si>
  <si>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</si>
  <si>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</si>
  <si>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</si>
  <si>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</si>
  <si>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</si>
  <si>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</si>
  <si>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</si>
  <si>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</si>
  <si>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</si>
  <si>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</si>
  <si>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</si>
  <si>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</si>
  <si>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</si>
  <si>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</si>
  <si>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</si>
  <si>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</si>
  <si>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</si>
  <si>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</si>
  <si>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</si>
  <si>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</si>
  <si>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</si>
  <si>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</si>
  <si>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</si>
  <si>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</si>
  <si>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</si>
  <si>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</si>
  <si>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</si>
  <si>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</si>
  <si>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</si>
  <si>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</si>
  <si>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</si>
  <si>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</si>
  <si>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</si>
  <si>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</si>
  <si>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</si>
  <si>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</si>
  <si>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</si>
  <si>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</si>
  <si>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</si>
  <si>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</si>
  <si>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</si>
  <si>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</si>
  <si>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</si>
  <si>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</si>
  <si>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</si>
  <si>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</si>
  <si>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</si>
  <si>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</si>
  <si>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</si>
  <si>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</si>
  <si>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</si>
  <si>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</si>
  <si>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</si>
  <si>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</si>
  <si>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</si>
  <si>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</si>
  <si>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</si>
  <si>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</si>
  <si>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</si>
  <si>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</si>
  <si>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</si>
  <si>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</si>
  <si>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</si>
  <si>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</si>
  <si>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</si>
  <si>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</si>
  <si>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</si>
  <si>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</si>
  <si>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</si>
  <si>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</si>
  <si>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</si>
  <si>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</si>
  <si>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</si>
  <si>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</si>
  <si>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</si>
  <si>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</si>
  <si>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</si>
  <si>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</si>
  <si>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</si>
  <si>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</si>
  <si>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</si>
  <si>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</si>
  <si>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</si>
  <si>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</si>
  <si>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</si>
  <si>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</si>
  <si>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</si>
  <si>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</si>
  <si>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</si>
  <si>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</si>
  <si>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</si>
  <si>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</si>
  <si>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</si>
  <si>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</si>
  <si>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</si>
  <si>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</si>
  <si>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</si>
  <si>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</si>
  <si>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</si>
  <si>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</si>
  <si>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</si>
  <si>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</si>
  <si>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</si>
  <si>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</si>
  <si>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</si>
  <si>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</si>
  <si>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</si>
  <si>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</si>
  <si>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</si>
  <si>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</si>
  <si>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</si>
  <si>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</si>
  <si>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</si>
  <si>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</si>
  <si>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</si>
  <si>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</si>
  <si>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</si>
  <si>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</si>
  <si>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</si>
  <si>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</si>
  <si>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</si>
  <si>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</si>
  <si>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</si>
  <si>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</si>
  <si>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</si>
  <si>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</si>
  <si>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</si>
  <si>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</si>
  <si>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</si>
  <si>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</si>
  <si>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</si>
  <si>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</si>
  <si>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</si>
  <si>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</si>
  <si>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</si>
  <si>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</si>
  <si>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</si>
  <si>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</si>
  <si>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</si>
  <si>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</si>
  <si>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</si>
  <si>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</si>
  <si>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</si>
  <si>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</si>
  <si>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</si>
  <si>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</si>
  <si>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</si>
  <si>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</si>
  <si>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</si>
  <si>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</si>
  <si>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</si>
  <si>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</si>
  <si>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</si>
  <si>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</si>
  <si>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</si>
  <si>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</si>
  <si>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</si>
  <si>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</si>
  <si>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</si>
  <si>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</si>
  <si>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</si>
  <si>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</si>
  <si>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</si>
  <si>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</si>
  <si>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</si>
  <si>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</si>
  <si>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</si>
  <si>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</si>
  <si>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</si>
  <si>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</si>
  <si>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</si>
  <si>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</si>
  <si>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</si>
  <si>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</si>
  <si>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</si>
  <si>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</si>
  <si>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</si>
  <si>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</si>
  <si>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</si>
  <si>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</si>
  <si>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</si>
  <si>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</si>
  <si>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</si>
  <si>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</si>
  <si>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</si>
  <si>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</si>
  <si>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</si>
  <si>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</si>
  <si>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</si>
  <si>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</si>
  <si>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</si>
  <si>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</si>
  <si>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</si>
  <si>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</si>
  <si>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</si>
  <si>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</si>
  <si>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</si>
  <si>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</si>
  <si>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</si>
  <si>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</si>
  <si>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</si>
  <si>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</si>
  <si>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</si>
  <si>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</si>
  <si>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</si>
  <si>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</si>
  <si>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</si>
  <si>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</si>
  <si>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</si>
  <si>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</si>
  <si>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</si>
  <si>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</si>
  <si>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</si>
  <si>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</si>
  <si>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</si>
  <si>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</si>
  <si>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</si>
  <si>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</si>
  <si>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</si>
  <si>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</si>
  <si>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</si>
  <si>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</si>
  <si>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</si>
  <si>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</si>
  <si>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</si>
  <si>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</si>
  <si>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</si>
  <si>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</si>
  <si>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</si>
  <si>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</si>
  <si>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</si>
  <si>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</si>
  <si>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</si>
  <si>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</si>
  <si>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</si>
  <si>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</si>
  <si>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</si>
  <si>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</si>
  <si>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</si>
  <si>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</si>
  <si>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</si>
  <si>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</si>
  <si>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</si>
  <si>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</si>
  <si>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</si>
  <si>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</si>
  <si>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</si>
  <si>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</si>
  <si>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</si>
  <si>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</si>
  <si>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</si>
  <si>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</si>
  <si>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</si>
  <si>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</si>
  <si>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</si>
  <si>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</si>
  <si>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</si>
  <si>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</si>
  <si>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</si>
  <si>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</si>
  <si>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</si>
  <si>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</si>
  <si>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</si>
  <si>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</si>
  <si>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</si>
  <si>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</si>
  <si>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</si>
  <si>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</si>
  <si>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</si>
  <si>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</si>
  <si>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</si>
  <si>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</si>
  <si>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</si>
  <si>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</si>
  <si>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</si>
  <si>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</si>
  <si>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</si>
  <si>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</si>
  <si>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</si>
  <si>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</si>
  <si>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</si>
  <si>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</si>
  <si>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</si>
  <si>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</si>
  <si>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</si>
  <si>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</si>
  <si>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</si>
  <si>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</si>
  <si>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</si>
  <si>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</si>
  <si>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</si>
  <si>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</si>
  <si>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</si>
  <si>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</si>
  <si>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</si>
  <si>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</si>
  <si>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</si>
  <si>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</si>
  <si>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</si>
  <si>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GIMNAZIJA "MATIJA MESIĆ"</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</si>
</sst>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2383269.62</v>
      </c>
      <c r="D2" s="7">
        <f>'PR-RAS'!E6</f>
        <v>2535670.1</v>
      </c>
      <c r="E2" s="7">
        <v>0</v>
      </c>
      <c r="F2" s="7">
        <v>0</v>
      </c>
      <c r="G2" s="8">
        <f t="shared" ref="G2:G274" si="0">(B2/1000)*(C2*1+D2*2)</f>
        <v>7454.6098200000006</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2217859.1</v>
      </c>
      <c r="D45" s="2">
        <f>'PR-RAS'!E49</f>
        <v>2345453.14</v>
      </c>
      <c r="E45" s="2">
        <v>0</v>
      </c>
      <c r="F45" s="2">
        <v>0</v>
      </c>
      <c r="G45" s="3">
        <f t="shared" si="0"/>
        <v>303985.67672000005</v>
      </c>
      <c r="H45" s="3">
        <f t="shared" si="1"/>
        <v>0.24000000022351742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2211901.1</v>
      </c>
      <c r="D64" s="2">
        <f>'PR-RAS'!E68</f>
        <v>2345453.14</v>
      </c>
      <c r="E64" s="2">
        <v>0</v>
      </c>
      <c r="F64" s="2">
        <v>0</v>
      </c>
      <c r="G64" s="3">
        <f t="shared" si="0"/>
        <v>434876.86494000006</v>
      </c>
      <c r="H64" s="3">
        <f t="shared" si="1"/>
        <v>0.24000000022351742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2211104.1</v>
      </c>
      <c r="D65" s="2">
        <f>'PR-RAS'!E69</f>
        <v>2344803.14</v>
      </c>
      <c r="E65" s="2">
        <v>0</v>
      </c>
      <c r="F65" s="2">
        <v>0</v>
      </c>
      <c r="G65" s="3">
        <f t="shared" si="0"/>
        <v>441645.46432000009</v>
      </c>
      <c r="H65" s="3">
        <f t="shared" si="1"/>
        <v>0.24000000022351742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650</v>
      </c>
      <c r="E66" s="2">
        <v>0</v>
      </c>
      <c r="F66" s="2">
        <v>0</v>
      </c>
      <c r="G66" s="3">
        <f t="shared" si="0"/>
        <v>136.30500000000001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5958</v>
      </c>
      <c r="D70" s="2">
        <f>'PR-RAS'!E74</f>
        <v>0</v>
      </c>
      <c r="E70" s="2">
        <v>0</v>
      </c>
      <c r="F70" s="2">
        <v>0</v>
      </c>
      <c r="G70" s="3">
        <f t="shared" si="0"/>
        <v>411.10200000000003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5958</v>
      </c>
      <c r="D71" s="2">
        <f>'PR-RAS'!E75</f>
        <v>0</v>
      </c>
      <c r="E71" s="2">
        <v>0</v>
      </c>
      <c r="F71" s="2">
        <v>0</v>
      </c>
      <c r="G71" s="3">
        <f t="shared" si="0"/>
        <v>417.06000000000006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8509.42</v>
      </c>
      <c r="D102" s="2">
        <f>'PR-RAS'!E106</f>
        <v>11683.85</v>
      </c>
      <c r="E102" s="2">
        <v>0</v>
      </c>
      <c r="F102" s="2">
        <v>0</v>
      </c>
      <c r="G102" s="3">
        <f t="shared" si="0"/>
        <v>3219.5891200000005</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8509.42</v>
      </c>
      <c r="D108" s="2">
        <f>'PR-RAS'!E112</f>
        <v>11683.85</v>
      </c>
      <c r="E108" s="2">
        <v>0</v>
      </c>
      <c r="F108" s="2">
        <v>0</v>
      </c>
      <c r="G108" s="3">
        <f t="shared" si="0"/>
        <v>3410.8518400000003</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8509.42</v>
      </c>
      <c r="D113" s="2">
        <f>'PR-RAS'!E117</f>
        <v>11683.85</v>
      </c>
      <c r="E113" s="2">
        <v>0</v>
      </c>
      <c r="F113" s="2">
        <v>0</v>
      </c>
      <c r="G113" s="3">
        <f t="shared" si="0"/>
        <v>3570.2374400000003</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22562.75</v>
      </c>
      <c r="D121" s="2">
        <f>'PR-RAS'!E125</f>
        <v>30056.550000000003</v>
      </c>
      <c r="E121" s="2">
        <v>0</v>
      </c>
      <c r="F121" s="2">
        <v>0</v>
      </c>
      <c r="G121" s="3">
        <f t="shared" si="0"/>
        <v>9921.1020000000008</v>
      </c>
      <c r="H121" s="3">
        <f t="shared" si="1"/>
        <v>0.69999999999708962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9467.5499999999993</v>
      </c>
      <c r="D122" s="2">
        <f>'PR-RAS'!E126</f>
        <v>9223.5500000000011</v>
      </c>
      <c r="E122" s="2">
        <v>0</v>
      </c>
      <c r="F122" s="2">
        <v>0</v>
      </c>
      <c r="G122" s="3">
        <f t="shared" si="0"/>
        <v>3377.67265</v>
      </c>
      <c r="H122" s="3">
        <f t="shared" si="1"/>
        <v>0.8999999999996362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523.1</v>
      </c>
      <c r="E123" s="2">
        <v>0</v>
      </c>
      <c r="F123" s="2">
        <v>0</v>
      </c>
      <c r="G123" s="3">
        <f t="shared" si="0"/>
        <v>127.63640000000001</v>
      </c>
      <c r="H123" s="3">
        <f t="shared" si="1"/>
        <v>0.10000000000002274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9467.5499999999993</v>
      </c>
      <c r="D124" s="2">
        <f>'PR-RAS'!E128</f>
        <v>8700.4500000000007</v>
      </c>
      <c r="E124" s="2">
        <v>0</v>
      </c>
      <c r="F124" s="2">
        <v>0</v>
      </c>
      <c r="G124" s="3">
        <f t="shared" si="0"/>
        <v>3304.8193500000002</v>
      </c>
      <c r="H124" s="3">
        <f t="shared" si="1"/>
        <v>0.90000000000145519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13095.199999999999</v>
      </c>
      <c r="D125" s="2">
        <f>'PR-RAS'!E129</f>
        <v>20833</v>
      </c>
      <c r="E125" s="2">
        <v>0</v>
      </c>
      <c r="F125" s="2">
        <v>0</v>
      </c>
      <c r="G125" s="3">
        <f t="shared" si="0"/>
        <v>6790.3887999999997</v>
      </c>
      <c r="H125" s="3">
        <f t="shared" si="1"/>
        <v>0.19999999999890861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12786.21</v>
      </c>
      <c r="D126" s="2">
        <f>'PR-RAS'!E130</f>
        <v>20833</v>
      </c>
      <c r="E126" s="2">
        <v>0</v>
      </c>
      <c r="F126" s="2">
        <v>0</v>
      </c>
      <c r="G126" s="3">
        <f t="shared" si="0"/>
        <v>6806.5262499999999</v>
      </c>
      <c r="H126" s="3">
        <f t="shared" si="1"/>
        <v>0.20999999999912689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308.99</v>
      </c>
      <c r="D127" s="2">
        <f>'PR-RAS'!E131</f>
        <v>0</v>
      </c>
      <c r="E127" s="2">
        <v>0</v>
      </c>
      <c r="F127" s="2">
        <v>0</v>
      </c>
      <c r="G127" s="3">
        <f t="shared" si="0"/>
        <v>38.932740000000003</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134338.35</v>
      </c>
      <c r="D130" s="2">
        <f>'PR-RAS'!E134</f>
        <v>148476.56</v>
      </c>
      <c r="E130" s="2">
        <v>0</v>
      </c>
      <c r="F130" s="2">
        <v>0</v>
      </c>
      <c r="G130" s="3">
        <f t="shared" si="0"/>
        <v>55636.599629999997</v>
      </c>
      <c r="H130" s="3">
        <f t="shared" si="1"/>
        <v>0.79000000000814907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134338.35</v>
      </c>
      <c r="D131" s="2">
        <f>'PR-RAS'!E135</f>
        <v>148476.56</v>
      </c>
      <c r="E131" s="2">
        <v>0</v>
      </c>
      <c r="F131" s="2">
        <v>0</v>
      </c>
      <c r="G131" s="3">
        <f t="shared" si="0"/>
        <v>56067.891100000001</v>
      </c>
      <c r="H131" s="3">
        <f t="shared" si="1"/>
        <v>0.79000000000814907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134338.35</v>
      </c>
      <c r="D132" s="2">
        <f>'PR-RAS'!E136</f>
        <v>148476.56</v>
      </c>
      <c r="E132" s="2">
        <v>0</v>
      </c>
      <c r="F132" s="2">
        <v>0</v>
      </c>
      <c r="G132" s="3">
        <f t="shared" si="0"/>
        <v>56499.182569999997</v>
      </c>
      <c r="H132" s="3">
        <f t="shared" si="1"/>
        <v>0.79000000000814907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2371455.61</v>
      </c>
      <c r="D148" s="2">
        <f>'PR-RAS'!E152</f>
        <v>2706690.01</v>
      </c>
      <c r="E148" s="2">
        <v>0</v>
      </c>
      <c r="F148" s="2">
        <v>0</v>
      </c>
      <c r="G148" s="3">
        <f t="shared" si="0"/>
        <v>1144370.8376099998</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2198050.14</v>
      </c>
      <c r="D149" s="2">
        <f>'PR-RAS'!E153</f>
        <v>2519728.83</v>
      </c>
      <c r="E149" s="2">
        <v>0</v>
      </c>
      <c r="F149" s="2">
        <v>0</v>
      </c>
      <c r="G149" s="3">
        <f t="shared" si="0"/>
        <v>1071151.1544000001</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1825725.34</v>
      </c>
      <c r="D150" s="2">
        <f>'PR-RAS'!E154</f>
        <v>2098062.83</v>
      </c>
      <c r="E150" s="2">
        <v>0</v>
      </c>
      <c r="F150" s="2">
        <v>0</v>
      </c>
      <c r="G150" s="3">
        <f t="shared" si="0"/>
        <v>897255.799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1825725.34</v>
      </c>
      <c r="D151" s="2">
        <f>'PR-RAS'!E155</f>
        <v>2098062.83</v>
      </c>
      <c r="E151" s="2">
        <v>0</v>
      </c>
      <c r="F151" s="2">
        <v>0</v>
      </c>
      <c r="G151" s="3">
        <f t="shared" si="0"/>
        <v>903277.65</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73944.429999999993</v>
      </c>
      <c r="D155" s="2">
        <f>'PR-RAS'!E159</f>
        <v>75485.600000000006</v>
      </c>
      <c r="E155" s="2">
        <v>0</v>
      </c>
      <c r="F155" s="2">
        <v>0</v>
      </c>
      <c r="G155" s="3">
        <f t="shared" si="0"/>
        <v>34637.007019999997</v>
      </c>
      <c r="H155" s="3">
        <f t="shared" si="1"/>
        <v>0.82999999998719431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298380.37</v>
      </c>
      <c r="D156" s="2">
        <f>'PR-RAS'!E160</f>
        <v>346180.4</v>
      </c>
      <c r="E156" s="2">
        <v>0</v>
      </c>
      <c r="F156" s="2">
        <v>0</v>
      </c>
      <c r="G156" s="3">
        <f t="shared" si="0"/>
        <v>153564.88135000001</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298380.37</v>
      </c>
      <c r="D158" s="2">
        <f>'PR-RAS'!E162</f>
        <v>346180.4</v>
      </c>
      <c r="E158" s="2">
        <v>0</v>
      </c>
      <c r="F158" s="2">
        <v>0</v>
      </c>
      <c r="G158" s="3">
        <f t="shared" si="0"/>
        <v>155546.36369</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171716.77</v>
      </c>
      <c r="D160" s="2">
        <f>'PR-RAS'!E164</f>
        <v>185406.31</v>
      </c>
      <c r="E160" s="2">
        <v>0</v>
      </c>
      <c r="F160" s="2">
        <v>0</v>
      </c>
      <c r="G160" s="3">
        <f t="shared" si="0"/>
        <v>86262.173009999999</v>
      </c>
      <c r="H160" s="3">
        <f t="shared" si="1"/>
        <v>0.54000000000814907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62815.82</v>
      </c>
      <c r="D161" s="2">
        <f>'PR-RAS'!E165</f>
        <v>56549.490000000005</v>
      </c>
      <c r="E161" s="2">
        <v>0</v>
      </c>
      <c r="F161" s="2">
        <v>0</v>
      </c>
      <c r="G161" s="3">
        <f t="shared" si="0"/>
        <v>28146.368000000002</v>
      </c>
      <c r="H161" s="3">
        <f t="shared" si="1"/>
        <v>0.67000000000552973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21872.04</v>
      </c>
      <c r="D162" s="2">
        <f>'PR-RAS'!E166</f>
        <v>16296.71</v>
      </c>
      <c r="E162" s="2">
        <v>0</v>
      </c>
      <c r="F162" s="2">
        <v>0</v>
      </c>
      <c r="G162" s="3">
        <f t="shared" si="0"/>
        <v>8768.9390600000006</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40393.18</v>
      </c>
      <c r="D163" s="2">
        <f>'PR-RAS'!E167</f>
        <v>39567.120000000003</v>
      </c>
      <c r="E163" s="2">
        <v>0</v>
      </c>
      <c r="F163" s="2">
        <v>0</v>
      </c>
      <c r="G163" s="3">
        <f t="shared" si="0"/>
        <v>19363.442040000002</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550.6</v>
      </c>
      <c r="D164" s="2">
        <f>'PR-RAS'!E168</f>
        <v>685.66</v>
      </c>
      <c r="E164" s="2">
        <v>0</v>
      </c>
      <c r="F164" s="2">
        <v>0</v>
      </c>
      <c r="G164" s="3">
        <f t="shared" si="0"/>
        <v>313.27296000000001</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73535.240000000005</v>
      </c>
      <c r="D166" s="2">
        <f>'PR-RAS'!E170</f>
        <v>91554.92</v>
      </c>
      <c r="E166" s="2">
        <v>0</v>
      </c>
      <c r="F166" s="2">
        <v>0</v>
      </c>
      <c r="G166" s="3">
        <f t="shared" si="0"/>
        <v>42346.438200000004</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15991.49</v>
      </c>
      <c r="D167" s="2">
        <f>'PR-RAS'!E171</f>
        <v>20425.57</v>
      </c>
      <c r="E167" s="2">
        <v>0</v>
      </c>
      <c r="F167" s="2">
        <v>0</v>
      </c>
      <c r="G167" s="3">
        <f t="shared" si="0"/>
        <v>9435.8765800000001</v>
      </c>
      <c r="H167" s="3">
        <f t="shared" si="1"/>
        <v>0.92000000000007276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56876.26</v>
      </c>
      <c r="D169" s="2">
        <f>'PR-RAS'!E173</f>
        <v>70302.399999999994</v>
      </c>
      <c r="E169" s="2">
        <v>0</v>
      </c>
      <c r="F169" s="2">
        <v>0</v>
      </c>
      <c r="G169" s="3">
        <f t="shared" si="0"/>
        <v>33176.818080000005</v>
      </c>
      <c r="H169" s="3">
        <f t="shared" si="1"/>
        <v>0.6599999999962165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437.19</v>
      </c>
      <c r="D171" s="2">
        <f>'PR-RAS'!E175</f>
        <v>524.01</v>
      </c>
      <c r="E171" s="2">
        <v>0</v>
      </c>
      <c r="F171" s="2">
        <v>0</v>
      </c>
      <c r="G171" s="3">
        <f t="shared" si="0"/>
        <v>252.48570000000004</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230.3</v>
      </c>
      <c r="D173" s="2">
        <f>'PR-RAS'!E177</f>
        <v>302.94</v>
      </c>
      <c r="E173" s="2">
        <v>0</v>
      </c>
      <c r="F173" s="2">
        <v>0</v>
      </c>
      <c r="G173" s="3">
        <f t="shared" si="0"/>
        <v>143.82295999999999</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28051.620000000003</v>
      </c>
      <c r="D174" s="2">
        <f>'PR-RAS'!E178</f>
        <v>27661.899999999998</v>
      </c>
      <c r="E174" s="2">
        <v>0</v>
      </c>
      <c r="F174" s="2">
        <v>0</v>
      </c>
      <c r="G174" s="3">
        <f t="shared" si="0"/>
        <v>14423.947659999998</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4227.84</v>
      </c>
      <c r="D175" s="2">
        <f>'PR-RAS'!E179</f>
        <v>6358.56</v>
      </c>
      <c r="E175" s="2">
        <v>0</v>
      </c>
      <c r="F175" s="2">
        <v>0</v>
      </c>
      <c r="G175" s="3">
        <f t="shared" si="0"/>
        <v>2948.4230399999997</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34.81</v>
      </c>
      <c r="E176" s="2">
        <v>0</v>
      </c>
      <c r="F176" s="2">
        <v>0</v>
      </c>
      <c r="G176" s="3">
        <f t="shared" si="0"/>
        <v>12.1835</v>
      </c>
      <c r="H176" s="3">
        <f t="shared" si="1"/>
        <v>0.18999999999999773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551.37</v>
      </c>
      <c r="D177" s="2">
        <f>'PR-RAS'!E181</f>
        <v>614.95000000000005</v>
      </c>
      <c r="E177" s="2">
        <v>0</v>
      </c>
      <c r="F177" s="2">
        <v>0</v>
      </c>
      <c r="G177" s="3">
        <f t="shared" si="0"/>
        <v>313.50351999999998</v>
      </c>
      <c r="H177" s="3">
        <f t="shared" si="1"/>
        <v>0.41999999999995907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11299.83</v>
      </c>
      <c r="D178" s="2">
        <f>'PR-RAS'!E182</f>
        <v>11374.8</v>
      </c>
      <c r="E178" s="2">
        <v>0</v>
      </c>
      <c r="F178" s="2">
        <v>0</v>
      </c>
      <c r="G178" s="3">
        <f t="shared" si="0"/>
        <v>6026.7491099999997</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4778.1000000000004</v>
      </c>
      <c r="D180" s="2">
        <f>'PR-RAS'!E184</f>
        <v>3840</v>
      </c>
      <c r="E180" s="2">
        <v>0</v>
      </c>
      <c r="F180" s="2">
        <v>0</v>
      </c>
      <c r="G180" s="3">
        <f t="shared" si="0"/>
        <v>2229.9998999999998</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305.64999999999998</v>
      </c>
      <c r="D181" s="2">
        <f>'PR-RAS'!E185</f>
        <v>917.7</v>
      </c>
      <c r="E181" s="2">
        <v>0</v>
      </c>
      <c r="F181" s="2">
        <v>0</v>
      </c>
      <c r="G181" s="3">
        <f t="shared" si="0"/>
        <v>385.38900000000001</v>
      </c>
      <c r="H181" s="3">
        <f t="shared" si="1"/>
        <v>0.64999999999997726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2541.54</v>
      </c>
      <c r="D182" s="2">
        <f>'PR-RAS'!E186</f>
        <v>2260.62</v>
      </c>
      <c r="E182" s="2">
        <v>0</v>
      </c>
      <c r="F182" s="2">
        <v>0</v>
      </c>
      <c r="G182" s="3">
        <f t="shared" si="0"/>
        <v>1278.3631799999998</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4347.29</v>
      </c>
      <c r="D183" s="2">
        <f>'PR-RAS'!E187</f>
        <v>2260.46</v>
      </c>
      <c r="E183" s="2">
        <v>0</v>
      </c>
      <c r="F183" s="2">
        <v>0</v>
      </c>
      <c r="G183" s="3">
        <f t="shared" si="0"/>
        <v>1614.0142199999998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60.65</v>
      </c>
      <c r="D184" s="2">
        <f>'PR-RAS'!E188</f>
        <v>0</v>
      </c>
      <c r="E184" s="2">
        <v>0</v>
      </c>
      <c r="F184" s="2">
        <v>0</v>
      </c>
      <c r="G184" s="3">
        <f t="shared" si="0"/>
        <v>11.09895</v>
      </c>
      <c r="H184" s="3">
        <f t="shared" si="1"/>
        <v>0.35000000000000142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7253.44</v>
      </c>
      <c r="D190" s="2">
        <f>'PR-RAS'!E194</f>
        <v>9640</v>
      </c>
      <c r="E190" s="2">
        <v>0</v>
      </c>
      <c r="F190" s="2">
        <v>0</v>
      </c>
      <c r="G190" s="3">
        <f t="shared" si="0"/>
        <v>5014.8201600000002</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564.05999999999995</v>
      </c>
      <c r="D191" s="2">
        <f>'PR-RAS'!E195</f>
        <v>0</v>
      </c>
      <c r="E191" s="2">
        <v>0</v>
      </c>
      <c r="F191" s="2">
        <v>0</v>
      </c>
      <c r="G191" s="3">
        <f t="shared" si="0"/>
        <v>107.17139999999999</v>
      </c>
      <c r="H191" s="3">
        <f t="shared" si="1"/>
        <v>5.999999999994543E-2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1650</v>
      </c>
      <c r="D192" s="2">
        <f>'PR-RAS'!E196</f>
        <v>2600</v>
      </c>
      <c r="E192" s="2">
        <v>0</v>
      </c>
      <c r="F192" s="2">
        <v>0</v>
      </c>
      <c r="G192" s="3">
        <f t="shared" si="0"/>
        <v>1308.3499999999999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2880.91</v>
      </c>
      <c r="D193" s="2">
        <f>'PR-RAS'!E197</f>
        <v>3275.12</v>
      </c>
      <c r="E193" s="2">
        <v>0</v>
      </c>
      <c r="F193" s="2">
        <v>0</v>
      </c>
      <c r="G193" s="3">
        <f t="shared" si="0"/>
        <v>1810.7808</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150.43</v>
      </c>
      <c r="D195" s="2">
        <f>'PR-RAS'!E199</f>
        <v>0</v>
      </c>
      <c r="E195" s="2">
        <v>0</v>
      </c>
      <c r="F195" s="2">
        <v>0</v>
      </c>
      <c r="G195" s="3">
        <f t="shared" si="0"/>
        <v>29.183420000000002</v>
      </c>
      <c r="H195" s="3">
        <f t="shared" si="1"/>
        <v>0.43000000000000682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1973.04</v>
      </c>
      <c r="D197" s="2">
        <f>'PR-RAS'!E201</f>
        <v>3724.88</v>
      </c>
      <c r="E197" s="2">
        <v>0</v>
      </c>
      <c r="F197" s="2">
        <v>0</v>
      </c>
      <c r="G197" s="3">
        <f t="shared" si="0"/>
        <v>1846.8688</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34.92</v>
      </c>
      <c r="D198" s="2">
        <f>'PR-RAS'!E202</f>
        <v>0.55000000000000004</v>
      </c>
      <c r="E198" s="2">
        <v>0</v>
      </c>
      <c r="F198" s="2">
        <v>0</v>
      </c>
      <c r="G198" s="3">
        <f t="shared" si="0"/>
        <v>7.0959400000000006</v>
      </c>
      <c r="H198" s="3">
        <f t="shared" si="1"/>
        <v>0.52999999999999825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34.92</v>
      </c>
      <c r="D212" s="2">
        <f>'PR-RAS'!E216</f>
        <v>0.55000000000000004</v>
      </c>
      <c r="E212" s="2">
        <v>0</v>
      </c>
      <c r="F212" s="2">
        <v>0</v>
      </c>
      <c r="G212" s="3">
        <f t="shared" si="0"/>
        <v>7.6002200000000002</v>
      </c>
      <c r="H212" s="3">
        <f t="shared" si="1"/>
        <v>0.52999999999999825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34.92</v>
      </c>
      <c r="D215" s="2">
        <f>'PR-RAS'!E219</f>
        <v>0.55000000000000004</v>
      </c>
      <c r="E215" s="2">
        <v>0</v>
      </c>
      <c r="F215" s="2">
        <v>0</v>
      </c>
      <c r="G215" s="3">
        <f t="shared" si="0"/>
        <v>7.7082800000000002</v>
      </c>
      <c r="H215" s="3">
        <f t="shared" si="1"/>
        <v>0.52999999999999825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1653.78</v>
      </c>
      <c r="D269" s="2">
        <f>'PR-RAS'!E273</f>
        <v>1554.32</v>
      </c>
      <c r="E269" s="2">
        <v>0</v>
      </c>
      <c r="F269" s="2">
        <v>0</v>
      </c>
      <c r="G269" s="3">
        <f t="shared" si="0"/>
        <v>1276.3285600000002</v>
      </c>
      <c r="H269" s="3">
        <f t="shared" si="1"/>
        <v>0.53999999999996362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1653.78</v>
      </c>
      <c r="D270" s="2">
        <f>'PR-RAS'!E274</f>
        <v>1554.32</v>
      </c>
      <c r="E270" s="2">
        <v>0</v>
      </c>
      <c r="F270" s="2">
        <v>0</v>
      </c>
      <c r="G270" s="3">
        <f t="shared" si="0"/>
        <v>1281.0909800000002</v>
      </c>
      <c r="H270" s="3">
        <f t="shared" si="1"/>
        <v>0.53999999999996362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1653.78</v>
      </c>
      <c r="D272" s="2">
        <f>'PR-RAS'!E276</f>
        <v>1554.32</v>
      </c>
      <c r="E272" s="2">
        <v>0</v>
      </c>
      <c r="F272" s="2">
        <v>0</v>
      </c>
      <c r="G272" s="3">
        <f t="shared" si="0"/>
        <v>1290.6158200000002</v>
      </c>
      <c r="H272" s="3">
        <f t="shared" si="1"/>
        <v>0.53999999999996362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2371455.61</v>
      </c>
      <c r="D295" s="2">
        <f>'PR-RAS'!E299</f>
        <v>2706690.01</v>
      </c>
      <c r="E295" s="2">
        <v>0</v>
      </c>
      <c r="F295" s="2">
        <v>0</v>
      </c>
      <c r="G295" s="3">
        <f t="shared" si="12"/>
        <v>2288741.6752199996</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11814.010000000242</v>
      </c>
      <c r="D296" s="2">
        <f>'PR-RAS'!E300</f>
        <v>0</v>
      </c>
      <c r="E296" s="2">
        <v>0</v>
      </c>
      <c r="F296" s="2">
        <v>0</v>
      </c>
      <c r="G296" s="3">
        <f t="shared" si="12"/>
        <v>3485.1329500000711</v>
      </c>
      <c r="H296" s="3">
        <f t="shared" si="13"/>
        <v>1.0000000242143869E-2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171019.90999999968</v>
      </c>
      <c r="E297" s="2">
        <v>0</v>
      </c>
      <c r="F297" s="2">
        <v>0</v>
      </c>
      <c r="G297" s="3">
        <f t="shared" si="12"/>
        <v>101243.78671999981</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26643.62</v>
      </c>
      <c r="D298" s="2">
        <f>'PR-RAS'!E302</f>
        <v>37383.46</v>
      </c>
      <c r="E298" s="2">
        <v>0</v>
      </c>
      <c r="F298" s="2">
        <v>0</v>
      </c>
      <c r="G298" s="3">
        <f t="shared" si="12"/>
        <v>30118.930379999998</v>
      </c>
      <c r="H298" s="3">
        <f t="shared" si="13"/>
        <v>0.84000000000014552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2431.2800000000002</v>
      </c>
      <c r="D300" s="2">
        <f>'PR-RAS'!E304</f>
        <v>191891.36</v>
      </c>
      <c r="E300" s="2">
        <v>0</v>
      </c>
      <c r="F300" s="2">
        <v>0</v>
      </c>
      <c r="G300" s="3">
        <f t="shared" si="12"/>
        <v>115477.98599999999</v>
      </c>
      <c r="H300" s="3">
        <f t="shared" si="13"/>
        <v>0.63999999998623025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2431.2800000000002</v>
      </c>
      <c r="D301" s="2">
        <f>'PR-RAS'!E305</f>
        <v>2295.41</v>
      </c>
      <c r="E301" s="2">
        <v>0</v>
      </c>
      <c r="F301" s="2">
        <v>0</v>
      </c>
      <c r="G301" s="3">
        <f t="shared" si="12"/>
        <v>2106.63</v>
      </c>
      <c r="H301" s="3">
        <f t="shared" si="13"/>
        <v>0.69000000000005457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2515.5100000000002</v>
      </c>
      <c r="D355" s="2">
        <f>'PR-RAS'!E360</f>
        <v>7595.7300000000014</v>
      </c>
      <c r="E355" s="2">
        <v>0</v>
      </c>
      <c r="F355" s="2">
        <v>0</v>
      </c>
      <c r="G355" s="3">
        <f t="shared" si="12"/>
        <v>6268.2673800000002</v>
      </c>
      <c r="H355" s="3">
        <f t="shared" si="13"/>
        <v>0.75999999999839929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2515.5100000000002</v>
      </c>
      <c r="D368" s="2">
        <f>'PR-RAS'!E373</f>
        <v>7595.7300000000014</v>
      </c>
      <c r="E368" s="2">
        <v>0</v>
      </c>
      <c r="F368" s="2">
        <v>0</v>
      </c>
      <c r="G368" s="3">
        <f t="shared" si="12"/>
        <v>6498.4579899999999</v>
      </c>
      <c r="H368" s="3">
        <f t="shared" si="13"/>
        <v>0.75999999999839929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2515.5100000000002</v>
      </c>
      <c r="D374" s="2">
        <f>'PR-RAS'!E379</f>
        <v>6653.4600000000009</v>
      </c>
      <c r="E374" s="2">
        <v>0</v>
      </c>
      <c r="F374" s="2">
        <v>0</v>
      </c>
      <c r="G374" s="3">
        <f t="shared" si="12"/>
        <v>5901.7663900000007</v>
      </c>
      <c r="H374" s="3">
        <f t="shared" si="13"/>
        <v>0.9500000000007276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2515.5100000000002</v>
      </c>
      <c r="D375" s="2">
        <f>'PR-RAS'!E380</f>
        <v>4511.3500000000004</v>
      </c>
      <c r="E375" s="2">
        <v>0</v>
      </c>
      <c r="F375" s="2">
        <v>0</v>
      </c>
      <c r="G375" s="3">
        <f t="shared" si="12"/>
        <v>4315.29054</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1867.13</v>
      </c>
      <c r="E380" s="2">
        <v>0</v>
      </c>
      <c r="F380" s="2">
        <v>0</v>
      </c>
      <c r="G380" s="3">
        <f t="shared" si="12"/>
        <v>1415.2845400000001</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274.98</v>
      </c>
      <c r="E381" s="2">
        <v>0</v>
      </c>
      <c r="F381" s="2">
        <v>0</v>
      </c>
      <c r="G381" s="3">
        <f t="shared" si="12"/>
        <v>208.98480000000001</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942.27</v>
      </c>
      <c r="E388" s="2">
        <v>0</v>
      </c>
      <c r="F388" s="2">
        <v>0</v>
      </c>
      <c r="G388" s="3">
        <f t="shared" si="12"/>
        <v>729.31698000000006</v>
      </c>
      <c r="H388" s="3">
        <f t="shared" si="13"/>
        <v>0.26999999999998181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942.27</v>
      </c>
      <c r="E389" s="2">
        <v>0</v>
      </c>
      <c r="F389" s="2">
        <v>0</v>
      </c>
      <c r="G389" s="3">
        <f t="shared" si="12"/>
        <v>731.20151999999996</v>
      </c>
      <c r="H389" s="3">
        <f t="shared" si="13"/>
        <v>0.26999999999998181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2515.5100000000002</v>
      </c>
      <c r="D413" s="2">
        <f>'PR-RAS'!E418</f>
        <v>7595.7300000000014</v>
      </c>
      <c r="E413" s="2">
        <v>0</v>
      </c>
      <c r="F413" s="2">
        <v>0</v>
      </c>
      <c r="G413" s="3">
        <f t="shared" si="12"/>
        <v>7295.2716399999999</v>
      </c>
      <c r="H413" s="3">
        <f t="shared" si="13"/>
        <v>0.75999999999839929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10191.43</v>
      </c>
      <c r="D415" s="2">
        <f>'PR-RAS'!E420</f>
        <v>11632.77</v>
      </c>
      <c r="E415" s="2">
        <v>0</v>
      </c>
      <c r="F415" s="2">
        <v>0</v>
      </c>
      <c r="G415" s="3">
        <f t="shared" si="12"/>
        <v>13851.185579999999</v>
      </c>
      <c r="H415" s="3">
        <f t="shared" si="13"/>
        <v>0.65999999999985448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2383269.62</v>
      </c>
      <c r="D417" s="2">
        <f>'PR-RAS'!E422</f>
        <v>2535670.1</v>
      </c>
      <c r="E417" s="2">
        <v>0</v>
      </c>
      <c r="F417" s="2">
        <v>0</v>
      </c>
      <c r="G417" s="3">
        <f t="shared" si="12"/>
        <v>3101117.68512</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2373971.1199999996</v>
      </c>
      <c r="D418" s="2">
        <f>'PR-RAS'!E423</f>
        <v>2714285.7399999998</v>
      </c>
      <c r="E418" s="2">
        <v>0</v>
      </c>
      <c r="F418" s="2">
        <v>0</v>
      </c>
      <c r="G418" s="3">
        <f t="shared" si="12"/>
        <v>3253660.2641999996</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9298.5000000004657</v>
      </c>
      <c r="D419" s="2">
        <f>'PR-RAS'!E424</f>
        <v>0</v>
      </c>
      <c r="E419" s="2">
        <v>0</v>
      </c>
      <c r="F419" s="2">
        <v>0</v>
      </c>
      <c r="G419" s="3">
        <f t="shared" si="12"/>
        <v>3886.7730000001943</v>
      </c>
      <c r="H419" s="3">
        <f t="shared" si="13"/>
        <v>0.49999999953433871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178615.63999999966</v>
      </c>
      <c r="E420" s="2">
        <v>0</v>
      </c>
      <c r="F420" s="2">
        <v>0</v>
      </c>
      <c r="G420" s="3">
        <f t="shared" si="12"/>
        <v>149679.90631999972</v>
      </c>
      <c r="H420" s="3">
        <f t="shared" si="13"/>
        <v>0.36000000033527613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16452.189999999999</v>
      </c>
      <c r="D421" s="2">
        <f>'PR-RAS'!E426</f>
        <v>25750.69</v>
      </c>
      <c r="E421" s="2">
        <v>0</v>
      </c>
      <c r="F421" s="2">
        <v>0</v>
      </c>
      <c r="G421" s="3">
        <f t="shared" si="12"/>
        <v>28540.499399999997</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2431.2800000000002</v>
      </c>
      <c r="D423" s="2">
        <f>'PR-RAS'!E428</f>
        <v>191891.36</v>
      </c>
      <c r="E423" s="2">
        <v>0</v>
      </c>
      <c r="F423" s="2">
        <v>0</v>
      </c>
      <c r="G423" s="3">
        <f t="shared" si="12"/>
        <v>162982.30799999999</v>
      </c>
      <c r="H423" s="3">
        <f t="shared" si="13"/>
        <v>0.63999999998623025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2383269.62</v>
      </c>
      <c r="D637" s="2">
        <f>'PR-RAS'!E643</f>
        <v>2535670.1</v>
      </c>
      <c r="E637" s="2">
        <v>0</v>
      </c>
      <c r="F637" s="2">
        <v>0</v>
      </c>
      <c r="G637" s="3">
        <f t="shared" si="14"/>
        <v>4741131.84552</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2373971.1199999996</v>
      </c>
      <c r="D638" s="2">
        <f>'PR-RAS'!E644</f>
        <v>2714285.7399999998</v>
      </c>
      <c r="E638" s="2">
        <v>0</v>
      </c>
      <c r="F638" s="2">
        <v>0</v>
      </c>
      <c r="G638" s="3">
        <f t="shared" si="14"/>
        <v>4970219.6361999996</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9298.5000000004657</v>
      </c>
      <c r="D639" s="2">
        <f>'PR-RAS'!E645</f>
        <v>0</v>
      </c>
      <c r="E639" s="2">
        <v>0</v>
      </c>
      <c r="F639" s="2">
        <v>0</v>
      </c>
      <c r="G639" s="3">
        <f t="shared" si="14"/>
        <v>5932.4430000002976</v>
      </c>
      <c r="H639" s="3">
        <f t="shared" si="15"/>
        <v>0.49999999953433871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178615.63999999966</v>
      </c>
      <c r="E640" s="2">
        <v>0</v>
      </c>
      <c r="F640" s="2">
        <v>0</v>
      </c>
      <c r="G640" s="3">
        <f t="shared" si="14"/>
        <v>228270.78791999957</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16452.189999999999</v>
      </c>
      <c r="D641" s="2">
        <f>'PR-RAS'!E647</f>
        <v>25750.69</v>
      </c>
      <c r="E641" s="2">
        <v>0</v>
      </c>
      <c r="F641" s="2">
        <v>0</v>
      </c>
      <c r="G641" s="3">
        <f t="shared" si="14"/>
        <v>43490.284799999994</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25750.690000000464</v>
      </c>
      <c r="D643" s="2">
        <f>'PR-RAS'!E649</f>
        <v>0</v>
      </c>
      <c r="E643" s="2">
        <v>0</v>
      </c>
      <c r="F643" s="2">
        <v>0</v>
      </c>
      <c r="G643" s="3">
        <f t="shared" si="14"/>
        <v>16531.942980000298</v>
      </c>
      <c r="H643" s="3">
        <f t="shared" si="15"/>
        <v>0.30999999953564839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152864.94999999966</v>
      </c>
      <c r="E644" s="2">
        <v>0</v>
      </c>
      <c r="F644" s="2">
        <v>0</v>
      </c>
      <c r="G644" s="3">
        <f t="shared" si="14"/>
        <v>196584.32569999958</v>
      </c>
      <c r="H644" s="3">
        <f t="shared" si="15"/>
        <v>5.0000000337604433E-2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181550.27</v>
      </c>
      <c r="D645" s="2">
        <f>'PR-RAS'!E651</f>
        <v>0</v>
      </c>
      <c r="E645" s="2">
        <v>0</v>
      </c>
      <c r="F645" s="2">
        <v>0</v>
      </c>
      <c r="G645" s="3">
        <f t="shared" si="14"/>
        <v>116918.37388</v>
      </c>
      <c r="H645" s="3">
        <f t="shared" si="15"/>
        <v>0.26999999998952262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1200</v>
      </c>
      <c r="E647" s="2">
        <v>0</v>
      </c>
      <c r="F647" s="2">
        <v>0</v>
      </c>
      <c r="G647" s="3">
        <f t="shared" si="14"/>
        <v>1550.4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1200</v>
      </c>
      <c r="E648" s="2">
        <v>0</v>
      </c>
      <c r="F648" s="2">
        <v>0</v>
      </c>
      <c r="G648" s="3">
        <f t="shared" si="14"/>
        <v>1552.8</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82</v>
      </c>
      <c r="E651" s="2">
        <v>0</v>
      </c>
      <c r="F651" s="2">
        <v>0</v>
      </c>
      <c r="G651" s="3">
        <f t="shared" si="14"/>
        <v>159.25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73</v>
      </c>
      <c r="E653" s="2">
        <v>0</v>
      </c>
      <c r="F653" s="2">
        <v>0</v>
      </c>
      <c r="G653" s="3">
        <f t="shared" si="14"/>
        <v>143.44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2211104.1</v>
      </c>
      <c r="D676" s="2">
        <f>'PR-RAS'!E683</f>
        <v>2344803.14</v>
      </c>
      <c r="E676" s="2">
        <v>0</v>
      </c>
      <c r="F676" s="2">
        <v>0</v>
      </c>
      <c r="G676" s="3">
        <f t="shared" si="14"/>
        <v>4657979.5065000011</v>
      </c>
      <c r="H676" s="3">
        <f t="shared" si="15"/>
        <v>0.24000000022351742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650</v>
      </c>
      <c r="E678" s="2">
        <v>0</v>
      </c>
      <c r="F678" s="2">
        <v>0</v>
      </c>
      <c r="G678" s="3">
        <f t="shared" si="14"/>
        <v>1419.6690000000001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5958</v>
      </c>
      <c r="D695" s="2">
        <f>'PR-RAS'!E702</f>
        <v>0</v>
      </c>
      <c r="E695" s="2">
        <v>0</v>
      </c>
      <c r="F695" s="2">
        <v>0</v>
      </c>
      <c r="G695" s="3">
        <f t="shared" si="14"/>
        <v>4134.8519999999999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2648.64</v>
      </c>
      <c r="E726" s="2">
        <v>0</v>
      </c>
      <c r="F726" s="2">
        <v>0</v>
      </c>
      <c r="G726" s="3">
        <f t="shared" si="14"/>
        <v>3840.5279999999998</v>
      </c>
      <c r="H726" s="3">
        <f t="shared" si="15"/>
        <v>0.36000000000012733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39567.120000000003</v>
      </c>
      <c r="E727" s="2">
        <v>0</v>
      </c>
      <c r="F727" s="2">
        <v>0</v>
      </c>
      <c r="G727" s="3">
        <f t="shared" si="14"/>
        <v>57451.45824</v>
      </c>
      <c r="H727" s="3">
        <f t="shared" si="15"/>
        <v>0.12000000000261934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3840</v>
      </c>
      <c r="E729" s="2">
        <v>0</v>
      </c>
      <c r="F729" s="2">
        <v>0</v>
      </c>
      <c r="G729" s="3">
        <f t="shared" si="14"/>
        <v>5591.04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492.7</v>
      </c>
      <c r="E731" s="2">
        <v>0</v>
      </c>
      <c r="F731" s="2">
        <v>0</v>
      </c>
      <c r="G731" s="3">
        <f t="shared" si="14"/>
        <v>719.34199999999998</v>
      </c>
      <c r="H731" s="3">
        <f t="shared" si="15"/>
        <v>0.30000000000001137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2600</v>
      </c>
      <c r="E735" s="2">
        <v>0</v>
      </c>
      <c r="F735" s="2">
        <v>0</v>
      </c>
      <c r="G735" s="3">
        <f t="shared" si="14"/>
        <v>3816.7999999999997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830434.71</v>
      </c>
      <c r="D1011" s="7">
        <f>BILANCA!E6</f>
        <v>914525.25</v>
      </c>
      <c r="E1011" s="7">
        <v>0</v>
      </c>
      <c r="F1011" s="7">
        <v>0</v>
      </c>
      <c r="G1011" s="8">
        <f t="shared" ref="G1011:G1306" si="38">B1011/1000*C1011+B1011/500*D1011</f>
        <v>2659.4852099999998</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596105.26</v>
      </c>
      <c r="D1012" s="2">
        <f>BILANCA!E7</f>
        <v>656659.57999999996</v>
      </c>
      <c r="E1012" s="2">
        <v>0</v>
      </c>
      <c r="F1012" s="2">
        <v>0</v>
      </c>
      <c r="G1012" s="3">
        <f t="shared" si="38"/>
        <v>3818.8488400000001</v>
      </c>
      <c r="H1012" s="3">
        <f t="shared" si="35"/>
        <v>0.68000000005122274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596105.26</v>
      </c>
      <c r="D1017" s="2">
        <f>BILANCA!E12</f>
        <v>656659.57999999996</v>
      </c>
      <c r="E1017" s="2">
        <v>0</v>
      </c>
      <c r="F1017" s="2">
        <v>0</v>
      </c>
      <c r="G1017" s="3">
        <f t="shared" si="38"/>
        <v>13365.970939999999</v>
      </c>
      <c r="H1017" s="3">
        <f t="shared" si="35"/>
        <v>0.68000000005122274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565170.82999999996</v>
      </c>
      <c r="D1018" s="2">
        <f>BILANCA!E13</f>
        <v>608150.97</v>
      </c>
      <c r="E1018" s="2">
        <v>0</v>
      </c>
      <c r="F1018" s="2">
        <v>0</v>
      </c>
      <c r="G1018" s="3">
        <f t="shared" si="38"/>
        <v>14251.782160000001</v>
      </c>
      <c r="H1018" s="3">
        <f t="shared" si="35"/>
        <v>0.20000000006984919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837196.2</v>
      </c>
      <c r="D1020" s="2">
        <f>BILANCA!E15</f>
        <v>837196.2</v>
      </c>
      <c r="E1020" s="2">
        <v>0</v>
      </c>
      <c r="F1020" s="2">
        <v>0</v>
      </c>
      <c r="G1020" s="3">
        <f t="shared" si="38"/>
        <v>25115.885999999999</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35574.910000000003</v>
      </c>
      <c r="D1022" s="2">
        <f>BILANCA!E17</f>
        <v>35574.910000000003</v>
      </c>
      <c r="E1022" s="2">
        <v>0</v>
      </c>
      <c r="F1022" s="2">
        <v>0</v>
      </c>
      <c r="G1022" s="3">
        <f t="shared" si="38"/>
        <v>1280.69676</v>
      </c>
      <c r="H1022" s="3">
        <f t="shared" si="35"/>
        <v>0.17999999999301508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307600.28000000003</v>
      </c>
      <c r="D1023" s="2">
        <f>BILANCA!E18</f>
        <v>264620.14</v>
      </c>
      <c r="E1023" s="2">
        <v>0</v>
      </c>
      <c r="F1023" s="2">
        <v>0</v>
      </c>
      <c r="G1023" s="3">
        <f t="shared" si="38"/>
        <v>10878.92728</v>
      </c>
      <c r="H1023" s="3">
        <f t="shared" si="35"/>
        <v>0.42000000004190952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25382.230000000098</v>
      </c>
      <c r="D1024" s="2">
        <f>BILANCA!E19</f>
        <v>42014.140000000014</v>
      </c>
      <c r="E1024" s="2">
        <v>0</v>
      </c>
      <c r="F1024" s="2">
        <v>0</v>
      </c>
      <c r="G1024" s="3">
        <f t="shared" si="38"/>
        <v>1531.7471400000018</v>
      </c>
      <c r="H1024" s="3">
        <f t="shared" si="35"/>
        <v>0.37000000011175871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401192.27</v>
      </c>
      <c r="D1025" s="2">
        <f>BILANCA!E20</f>
        <v>406330.62</v>
      </c>
      <c r="E1025" s="2">
        <v>0</v>
      </c>
      <c r="F1025" s="2">
        <v>0</v>
      </c>
      <c r="G1025" s="3">
        <f t="shared" si="38"/>
        <v>18207.802649999998</v>
      </c>
      <c r="H1025" s="3">
        <f t="shared" si="35"/>
        <v>0.65000000002328306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16114.7</v>
      </c>
      <c r="D1026" s="2">
        <f>BILANCA!E21</f>
        <v>16114.7</v>
      </c>
      <c r="E1026" s="2">
        <v>0</v>
      </c>
      <c r="F1026" s="2">
        <v>0</v>
      </c>
      <c r="G1026" s="3">
        <f t="shared" si="38"/>
        <v>773.50560000000019</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21601.41</v>
      </c>
      <c r="D1027" s="2">
        <f>BILANCA!E22</f>
        <v>21601.41</v>
      </c>
      <c r="E1027" s="2">
        <v>0</v>
      </c>
      <c r="F1027" s="2">
        <v>0</v>
      </c>
      <c r="G1027" s="3">
        <f t="shared" si="38"/>
        <v>1101.67191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29189.53</v>
      </c>
      <c r="D1028" s="2">
        <f>BILANCA!E23</f>
        <v>29189.53</v>
      </c>
      <c r="E1028" s="2">
        <v>0</v>
      </c>
      <c r="F1028" s="2">
        <v>0</v>
      </c>
      <c r="G1028" s="3">
        <f t="shared" si="38"/>
        <v>1576.2346199999997</v>
      </c>
      <c r="H1028" s="3">
        <f t="shared" si="35"/>
        <v>0.94000000000232831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1201.1400000000001</v>
      </c>
      <c r="D1029" s="2">
        <f>BILANCA!E24</f>
        <v>1201.1400000000001</v>
      </c>
      <c r="E1029" s="2">
        <v>0</v>
      </c>
      <c r="F1029" s="2">
        <v>0</v>
      </c>
      <c r="G1029" s="3">
        <f t="shared" si="38"/>
        <v>68.464979999999997</v>
      </c>
      <c r="H1029" s="3">
        <f t="shared" si="35"/>
        <v>0.28000000000020009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29970.33</v>
      </c>
      <c r="D1030" s="2">
        <f>BILANCA!E25</f>
        <v>31210.46</v>
      </c>
      <c r="E1030" s="2">
        <v>0</v>
      </c>
      <c r="F1030" s="2">
        <v>0</v>
      </c>
      <c r="G1030" s="3">
        <f t="shared" si="38"/>
        <v>1847.825</v>
      </c>
      <c r="H1030" s="3">
        <f t="shared" si="35"/>
        <v>0.79000000000087311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16871.330000000002</v>
      </c>
      <c r="D1031" s="2">
        <f>BILANCA!E26</f>
        <v>17146.310000000001</v>
      </c>
      <c r="E1031" s="2">
        <v>0</v>
      </c>
      <c r="F1031" s="2">
        <v>0</v>
      </c>
      <c r="G1031" s="3">
        <f t="shared" si="38"/>
        <v>1074.4429500000001</v>
      </c>
      <c r="H1031" s="3">
        <f t="shared" si="35"/>
        <v>0.6400000000030559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490758.48</v>
      </c>
      <c r="D1033" s="2">
        <f>BILANCA!E28</f>
        <v>480780.03</v>
      </c>
      <c r="E1033" s="2">
        <v>0</v>
      </c>
      <c r="F1033" s="2">
        <v>0</v>
      </c>
      <c r="G1033" s="3">
        <f t="shared" si="38"/>
        <v>33403.326419999998</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5552.2000000000007</v>
      </c>
      <c r="D1040" s="2">
        <f>BILANCA!E35</f>
        <v>6494.4700000000012</v>
      </c>
      <c r="E1040" s="2">
        <v>0</v>
      </c>
      <c r="F1040" s="2">
        <v>0</v>
      </c>
      <c r="G1040" s="3">
        <f t="shared" si="38"/>
        <v>556.2342000000001</v>
      </c>
      <c r="H1040" s="3">
        <f t="shared" si="35"/>
        <v>0.67000000000189175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22180.77</v>
      </c>
      <c r="D1041" s="2">
        <f>BILANCA!E36</f>
        <v>23123.040000000001</v>
      </c>
      <c r="E1041" s="2">
        <v>0</v>
      </c>
      <c r="F1041" s="2">
        <v>0</v>
      </c>
      <c r="G1041" s="3">
        <f t="shared" si="38"/>
        <v>2121.2323500000002</v>
      </c>
      <c r="H1041" s="3">
        <f t="shared" si="35"/>
        <v>0.27000000000043656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16628.57</v>
      </c>
      <c r="D1045" s="2">
        <f>BILANCA!E40</f>
        <v>16628.57</v>
      </c>
      <c r="E1045" s="2">
        <v>0</v>
      </c>
      <c r="F1045" s="2">
        <v>0</v>
      </c>
      <c r="G1045" s="3">
        <f t="shared" si="38"/>
        <v>1745.9998500000002</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103392.63</v>
      </c>
      <c r="D1059" s="2">
        <f>BILANCA!E54</f>
        <v>103916.64</v>
      </c>
      <c r="E1059" s="2">
        <v>0</v>
      </c>
      <c r="F1059" s="2">
        <v>0</v>
      </c>
      <c r="G1059" s="3">
        <f t="shared" si="38"/>
        <v>15250.069589999999</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103392.63</v>
      </c>
      <c r="D1060" s="2">
        <f>BILANCA!E55</f>
        <v>103916.64</v>
      </c>
      <c r="E1060" s="2">
        <v>0</v>
      </c>
      <c r="F1060" s="2">
        <v>0</v>
      </c>
      <c r="G1060" s="3">
        <f t="shared" si="38"/>
        <v>15561.2955</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234329.44999999998</v>
      </c>
      <c r="D1074" s="2">
        <f>BILANCA!E69</f>
        <v>257865.67000000004</v>
      </c>
      <c r="E1074" s="2">
        <v>0</v>
      </c>
      <c r="F1074" s="2">
        <v>0</v>
      </c>
      <c r="G1074" s="3">
        <f t="shared" si="38"/>
        <v>48003.89056</v>
      </c>
      <c r="H1074" s="3">
        <f t="shared" si="35"/>
        <v>0.77999999994062819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10081.81</v>
      </c>
      <c r="D1087" s="2">
        <f>BILANCA!E82</f>
        <v>9022.9500000000007</v>
      </c>
      <c r="E1087" s="2">
        <v>0</v>
      </c>
      <c r="F1087" s="2">
        <v>0</v>
      </c>
      <c r="G1087" s="3">
        <f t="shared" si="38"/>
        <v>2165.83367</v>
      </c>
      <c r="H1087" s="3">
        <f t="shared" si="35"/>
        <v>0.23999999999978172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10081.81</v>
      </c>
      <c r="D1092" s="2">
        <f>BILANCA!E87</f>
        <v>9022.9500000000007</v>
      </c>
      <c r="E1092" s="2">
        <v>0</v>
      </c>
      <c r="F1092" s="2">
        <v>0</v>
      </c>
      <c r="G1092" s="3">
        <f t="shared" si="38"/>
        <v>2306.4722200000001</v>
      </c>
      <c r="H1092" s="3">
        <f t="shared" si="35"/>
        <v>0.23999999999978172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42697.37</v>
      </c>
      <c r="D1152" s="2">
        <f>BILANCA!E147</f>
        <v>248842.72000000003</v>
      </c>
      <c r="E1152" s="2">
        <v>0</v>
      </c>
      <c r="F1152" s="2">
        <v>0</v>
      </c>
      <c r="G1152" s="3">
        <f t="shared" si="38"/>
        <v>76734.359020000004</v>
      </c>
      <c r="H1152" s="3">
        <f t="shared" si="41"/>
        <v>0.64999999997235136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3184.79</v>
      </c>
      <c r="D1155" s="2">
        <f>BILANCA!E150</f>
        <v>192780.74000000002</v>
      </c>
      <c r="E1155" s="2">
        <v>0</v>
      </c>
      <c r="F1155" s="2">
        <v>0</v>
      </c>
      <c r="G1155" s="3">
        <f t="shared" si="38"/>
        <v>56368.209150000002</v>
      </c>
      <c r="H1155" s="3">
        <f t="shared" si="41"/>
        <v>0.46999999998024578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189595.95</v>
      </c>
      <c r="E1161" s="2">
        <v>0</v>
      </c>
      <c r="F1161" s="2">
        <v>0</v>
      </c>
      <c r="G1161" s="3">
        <f t="shared" si="38"/>
        <v>57257.976900000001</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3184.79</v>
      </c>
      <c r="D1163" s="2">
        <f>BILANCA!E158</f>
        <v>3184.79</v>
      </c>
      <c r="E1163" s="2">
        <v>0</v>
      </c>
      <c r="F1163" s="2">
        <v>0</v>
      </c>
      <c r="G1163" s="3">
        <f t="shared" si="38"/>
        <v>1461.81861</v>
      </c>
      <c r="H1163" s="3">
        <f t="shared" si="41"/>
        <v>0.42000000000007276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v>
      </c>
      <c r="D1165" s="2">
        <f>BILANCA!E160</f>
        <v>0</v>
      </c>
      <c r="E1165" s="2">
        <v>0</v>
      </c>
      <c r="F1165" s="2">
        <v>0</v>
      </c>
      <c r="G1165" s="3">
        <f t="shared" si="38"/>
        <v>2.3250000000000002</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2416.25</v>
      </c>
      <c r="D1166" s="2">
        <f>BILANCA!E161</f>
        <v>2295.38</v>
      </c>
      <c r="E1166" s="2">
        <v>0</v>
      </c>
      <c r="F1166" s="2">
        <v>0</v>
      </c>
      <c r="G1166" s="3">
        <f t="shared" si="38"/>
        <v>1093.09356</v>
      </c>
      <c r="H1166" s="3">
        <f t="shared" si="41"/>
        <v>0.63000000000010914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37081.33</v>
      </c>
      <c r="D1167" s="2">
        <f>BILANCA!E162</f>
        <v>53766.6</v>
      </c>
      <c r="E1167" s="2">
        <v>0</v>
      </c>
      <c r="F1167" s="2">
        <v>0</v>
      </c>
      <c r="G1167" s="3">
        <f t="shared" si="38"/>
        <v>22704.481210000002</v>
      </c>
      <c r="H1167" s="3">
        <f t="shared" si="41"/>
        <v>0.73000000000320142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181550.27</v>
      </c>
      <c r="D1176" s="2">
        <f>BILANCA!E171</f>
        <v>0</v>
      </c>
      <c r="E1176" s="2">
        <v>0</v>
      </c>
      <c r="F1176" s="2">
        <v>0</v>
      </c>
      <c r="G1176" s="3">
        <f t="shared" si="38"/>
        <v>30137.344819999998</v>
      </c>
      <c r="H1176" s="3">
        <f t="shared" si="41"/>
        <v>0.26999999998952262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181550.27</v>
      </c>
      <c r="D1179" s="2">
        <f>BILANCA!E174</f>
        <v>0</v>
      </c>
      <c r="E1179" s="2">
        <v>0</v>
      </c>
      <c r="F1179" s="2">
        <v>0</v>
      </c>
      <c r="G1179" s="3">
        <f t="shared" si="38"/>
        <v>30681.995630000001</v>
      </c>
      <c r="H1179" s="3">
        <f t="shared" si="41"/>
        <v>0.26999999998952262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830434.71</v>
      </c>
      <c r="D1180" s="2">
        <f>BILANCA!E176</f>
        <v>914525.25</v>
      </c>
      <c r="E1180" s="2">
        <v>0</v>
      </c>
      <c r="F1180" s="2">
        <v>0</v>
      </c>
      <c r="G1180" s="3">
        <f t="shared" si="38"/>
        <v>452112.48570000002</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206147.47999999998</v>
      </c>
      <c r="D1181" s="2">
        <f>BILANCA!E177</f>
        <v>218839.25999999998</v>
      </c>
      <c r="E1181" s="2">
        <v>0</v>
      </c>
      <c r="F1181" s="2">
        <v>0</v>
      </c>
      <c r="G1181" s="3">
        <f t="shared" si="38"/>
        <v>110094.24600000001</v>
      </c>
      <c r="H1181" s="3">
        <f t="shared" si="41"/>
        <v>0.73999999996158294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206147.47999999998</v>
      </c>
      <c r="D1182" s="2">
        <f>BILANCA!E178</f>
        <v>217171.11</v>
      </c>
      <c r="E1182" s="2">
        <v>0</v>
      </c>
      <c r="F1182" s="2">
        <v>0</v>
      </c>
      <c r="G1182" s="3">
        <f t="shared" si="38"/>
        <v>110164.22839999998</v>
      </c>
      <c r="H1182" s="3">
        <f t="shared" si="41"/>
        <v>0.58999999996740371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182990.27</v>
      </c>
      <c r="D1183" s="2">
        <f>BILANCA!E179</f>
        <v>191512.75</v>
      </c>
      <c r="E1183" s="2">
        <v>0</v>
      </c>
      <c r="F1183" s="2">
        <v>0</v>
      </c>
      <c r="G1183" s="3">
        <f t="shared" si="38"/>
        <v>97920.728210000001</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16316.25</v>
      </c>
      <c r="D1184" s="2">
        <f>BILANCA!E180</f>
        <v>17606.490000000002</v>
      </c>
      <c r="E1184" s="2">
        <v>0</v>
      </c>
      <c r="F1184" s="2">
        <v>0</v>
      </c>
      <c r="G1184" s="3">
        <f t="shared" si="38"/>
        <v>8966.0860200000006</v>
      </c>
      <c r="H1184" s="3">
        <f t="shared" si="41"/>
        <v>0.74000000000160071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0.1</v>
      </c>
      <c r="E1185" s="2">
        <v>0</v>
      </c>
      <c r="F1185" s="2">
        <v>0</v>
      </c>
      <c r="G1185" s="3">
        <f t="shared" si="38"/>
        <v>3.4999999999999996E-2</v>
      </c>
      <c r="H1185" s="3">
        <f t="shared" si="41"/>
        <v>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0.1</v>
      </c>
      <c r="E1188" s="2">
        <v>0</v>
      </c>
      <c r="F1188" s="2">
        <v>0</v>
      </c>
      <c r="G1188" s="3">
        <f t="shared" si="38"/>
        <v>3.56E-2</v>
      </c>
      <c r="H1188" s="3">
        <f t="shared" si="41"/>
        <v>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6840.96</v>
      </c>
      <c r="D1200" s="2">
        <f>BILANCA!E196</f>
        <v>8051.77</v>
      </c>
      <c r="E1200" s="2">
        <v>0</v>
      </c>
      <c r="F1200" s="2">
        <v>0</v>
      </c>
      <c r="G1200" s="3">
        <f t="shared" si="38"/>
        <v>4359.4549999999999</v>
      </c>
      <c r="H1200" s="3">
        <f t="shared" si="41"/>
        <v>0.26999999999952706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1668.15</v>
      </c>
      <c r="E1251" s="2">
        <v>0</v>
      </c>
      <c r="F1251" s="2">
        <v>0</v>
      </c>
      <c r="G1251" s="3">
        <f>B1251/1000*C1251+B1251/500*D1251</f>
        <v>804.04830000000004</v>
      </c>
      <c r="H1251" s="3">
        <f>ABS(C1251-ROUND(C1251,0))+ABS(D1251-ROUND(D1251,0))</f>
        <v>0.15000000000009095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624287.23</v>
      </c>
      <c r="D1255" s="2">
        <f>BILANCA!E251</f>
        <v>695685.99</v>
      </c>
      <c r="E1255" s="2">
        <v>0</v>
      </c>
      <c r="F1255" s="2">
        <v>0</v>
      </c>
      <c r="G1255" s="3">
        <f t="shared" si="38"/>
        <v>493836.50644999999</v>
      </c>
      <c r="H1255" s="3">
        <f t="shared" si="41"/>
        <v>0.23999999999068677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596105.26</v>
      </c>
      <c r="D1256" s="2">
        <f>BILANCA!E252</f>
        <v>656659.57999999996</v>
      </c>
      <c r="E1256" s="2">
        <v>0</v>
      </c>
      <c r="F1256" s="2">
        <v>0</v>
      </c>
      <c r="G1256" s="3">
        <f t="shared" si="38"/>
        <v>469718.40732</v>
      </c>
      <c r="H1256" s="3">
        <f t="shared" si="41"/>
        <v>0.68000000005122274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596105.26</v>
      </c>
      <c r="D1257" s="2">
        <f>BILANCA!E253</f>
        <v>656659.57999999996</v>
      </c>
      <c r="E1257" s="2">
        <v>0</v>
      </c>
      <c r="F1257" s="2">
        <v>0</v>
      </c>
      <c r="G1257" s="3">
        <f t="shared" si="38"/>
        <v>471627.83173999999</v>
      </c>
      <c r="H1257" s="3">
        <f t="shared" si="41"/>
        <v>0.68000000005122274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25750.69</v>
      </c>
      <c r="D1259" s="2">
        <f>BILANCA!E255</f>
        <v>-152864.95000000001</v>
      </c>
      <c r="E1259" s="2">
        <v>0</v>
      </c>
      <c r="F1259" s="2">
        <v>0</v>
      </c>
      <c r="G1259" s="3">
        <f t="shared" si="38"/>
        <v>-69714.82329</v>
      </c>
      <c r="H1259" s="3">
        <f t="shared" si="41"/>
        <v>0.35999999998966814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46195.31</v>
      </c>
      <c r="D1260" s="2">
        <f>BILANCA!E256</f>
        <v>0</v>
      </c>
      <c r="E1260" s="2">
        <v>0</v>
      </c>
      <c r="F1260" s="2">
        <v>0</v>
      </c>
      <c r="G1260" s="3">
        <f t="shared" si="38"/>
        <v>11548.827499999999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46195.31</v>
      </c>
      <c r="D1261" s="2">
        <f>BILANCA!E257</f>
        <v>0</v>
      </c>
      <c r="E1261" s="2">
        <v>0</v>
      </c>
      <c r="F1261" s="2">
        <v>0</v>
      </c>
      <c r="G1261" s="3">
        <f t="shared" si="38"/>
        <v>11595.022809999999</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20444.62</v>
      </c>
      <c r="D1264" s="2">
        <f>BILANCA!E260</f>
        <v>152864.95000000001</v>
      </c>
      <c r="E1264" s="2">
        <v>0</v>
      </c>
      <c r="F1264" s="2">
        <v>0</v>
      </c>
      <c r="G1264" s="3">
        <f t="shared" si="38"/>
        <v>82848.328080000007</v>
      </c>
      <c r="H1264" s="3">
        <f t="shared" si="41"/>
        <v>0.4299999999893771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133636.45000000001</v>
      </c>
      <c r="E1265" s="2">
        <v>0</v>
      </c>
      <c r="F1265" s="2">
        <v>0</v>
      </c>
      <c r="G1265" s="3">
        <f t="shared" si="38"/>
        <v>68154.589500000002</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20444.62</v>
      </c>
      <c r="D1266" s="2">
        <f>BILANCA!E262</f>
        <v>19228.5</v>
      </c>
      <c r="E1266" s="2">
        <v>0</v>
      </c>
      <c r="F1266" s="2">
        <v>0</v>
      </c>
      <c r="G1266" s="3">
        <f t="shared" si="38"/>
        <v>15078.81472</v>
      </c>
      <c r="H1266" s="3">
        <f t="shared" si="41"/>
        <v>0.88000000000101863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2431.2800000000002</v>
      </c>
      <c r="D1278" s="2">
        <f>BILANCA!E274</f>
        <v>191891.36000000002</v>
      </c>
      <c r="E1278" s="2">
        <v>0</v>
      </c>
      <c r="F1278" s="2">
        <v>0</v>
      </c>
      <c r="G1278" s="3">
        <f t="shared" si="38"/>
        <v>103505.35200000001</v>
      </c>
      <c r="H1278" s="3">
        <f t="shared" si="41"/>
        <v>0.64000000001533408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189595.95</v>
      </c>
      <c r="E1281" s="2">
        <v>0</v>
      </c>
      <c r="F1281" s="2">
        <v>0</v>
      </c>
      <c r="G1281" s="3">
        <f t="shared" si="48"/>
        <v>102761.00490000001</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189595.95</v>
      </c>
      <c r="E1287" s="2">
        <v>0</v>
      </c>
      <c r="F1287" s="2">
        <v>0</v>
      </c>
      <c r="G1287" s="3">
        <f t="shared" si="48"/>
        <v>105036.15630000002</v>
      </c>
      <c r="H1287" s="3">
        <f t="shared" si="49"/>
        <v>4.9999999988358468E-2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v>
      </c>
      <c r="D1291" s="2">
        <f>BILANCA!E287</f>
        <v>0</v>
      </c>
      <c r="E1291" s="2">
        <v>0</v>
      </c>
      <c r="F1291" s="2">
        <v>0</v>
      </c>
      <c r="G1291" s="3">
        <f t="shared" si="48"/>
        <v>4.2150000000000007</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2416.2800000000002</v>
      </c>
      <c r="D1292" s="2">
        <f>BILANCA!E288</f>
        <v>2295.41</v>
      </c>
      <c r="E1292" s="2">
        <v>0</v>
      </c>
      <c r="F1292" s="2">
        <v>0</v>
      </c>
      <c r="G1292" s="3">
        <f t="shared" si="48"/>
        <v>1976.0021999999997</v>
      </c>
      <c r="H1292" s="3">
        <f t="shared" si="49"/>
        <v>0.69000000000005457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135</v>
      </c>
      <c r="D1305" s="2">
        <f>BILANCA!E302</f>
        <v>678</v>
      </c>
      <c r="E1305" s="2">
        <v>0</v>
      </c>
      <c r="F1305" s="2">
        <v>0</v>
      </c>
      <c r="G1305" s="3">
        <f t="shared" si="38"/>
        <v>439.84499999999997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42562.37</v>
      </c>
      <c r="D1306" s="2">
        <f>BILANCA!E303</f>
        <v>248164.72</v>
      </c>
      <c r="E1306" s="2">
        <v>0</v>
      </c>
      <c r="F1306" s="2">
        <v>0</v>
      </c>
      <c r="G1306" s="3">
        <f t="shared" si="38"/>
        <v>159511.97576</v>
      </c>
      <c r="H1306" s="3">
        <f t="shared" si="41"/>
        <v>0.65000000000145519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10081.81</v>
      </c>
      <c r="D1311" s="2">
        <f>BILANCA!E308</f>
        <v>9022.9500000000007</v>
      </c>
      <c r="E1311" s="2">
        <v>0</v>
      </c>
      <c r="F1311" s="2">
        <v>0</v>
      </c>
      <c r="G1311" s="3">
        <f t="shared" si="52"/>
        <v>8466.4407100000008</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37081.33</v>
      </c>
      <c r="D1338" s="2">
        <f>BILANCA!E335</f>
        <v>0</v>
      </c>
      <c r="E1338" s="2">
        <v>0</v>
      </c>
      <c r="F1338" s="2">
        <v>0</v>
      </c>
      <c r="G1338" s="3">
        <f t="shared" si="52"/>
        <v>12162.676240000001</v>
      </c>
      <c r="H1338" s="3">
        <f t="shared" si="41"/>
        <v>0.33000000000174623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206147.48</v>
      </c>
      <c r="D1340" s="2">
        <f>BILANCA!E337</f>
        <v>217171.11</v>
      </c>
      <c r="E1340" s="2">
        <v>0</v>
      </c>
      <c r="F1340" s="2">
        <v>0</v>
      </c>
      <c r="G1340" s="3">
        <f t="shared" si="52"/>
        <v>211361.60100000002</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1668.15</v>
      </c>
      <c r="E1383" s="2">
        <v>0</v>
      </c>
      <c r="F1383" s="2">
        <v>0</v>
      </c>
      <c r="G1383" s="3">
        <f t="shared" si="59"/>
        <v>1244.4399000000001</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2373971.12</v>
      </c>
      <c r="D1510" s="2">
        <f>'RAS-funkcijski'!E114</f>
        <v>2714285.74</v>
      </c>
      <c r="E1510" s="2">
        <v>0</v>
      </c>
      <c r="F1510" s="2">
        <v>0</v>
      </c>
      <c r="G1510" s="3">
        <f t="shared" si="52"/>
        <v>858279.68599999999</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2373971.12</v>
      </c>
      <c r="D1514" s="2">
        <f>'RAS-funkcijski'!E118</f>
        <v>2714285.74</v>
      </c>
      <c r="E1514" s="2">
        <v>0</v>
      </c>
      <c r="F1514" s="2">
        <v>0</v>
      </c>
      <c r="G1514" s="3">
        <f t="shared" si="52"/>
        <v>889489.85640000016</v>
      </c>
      <c r="H1514" s="3">
        <f t="shared" si="63"/>
        <v>0.37999999988824129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2373971.12</v>
      </c>
      <c r="D1516" s="2">
        <f>'RAS-funkcijski'!E120</f>
        <v>2714285.74</v>
      </c>
      <c r="E1516" s="2">
        <v>0</v>
      </c>
      <c r="F1516" s="2">
        <v>0</v>
      </c>
      <c r="G1516" s="3">
        <f t="shared" si="52"/>
        <v>905094.94160000025</v>
      </c>
      <c r="H1516" s="3">
        <f t="shared" si="63"/>
        <v>0.37999999988824129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2373971.12</v>
      </c>
      <c r="D1537" s="14">
        <f>'RAS-funkcijski'!E141</f>
        <v>2714285.74</v>
      </c>
      <c r="E1537" s="14">
        <v>0</v>
      </c>
      <c r="F1537" s="14">
        <v>0</v>
      </c>
      <c r="G1537" s="15">
        <f t="shared" si="52"/>
        <v>1068948.3362000003</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34059.410000000003</v>
      </c>
      <c r="E1538" s="7">
        <v>0</v>
      </c>
      <c r="F1538" s="7">
        <v>0</v>
      </c>
      <c r="G1538" s="8">
        <f t="shared" si="52"/>
        <v>68.118820000000014</v>
      </c>
      <c r="H1538" s="8">
        <f t="shared" si="63"/>
        <v>0.41000000000349246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34059.410000000003</v>
      </c>
      <c r="E1539" s="2">
        <v>0</v>
      </c>
      <c r="F1539" s="2">
        <v>0</v>
      </c>
      <c r="G1539" s="3">
        <f t="shared" si="52"/>
        <v>136.23764000000003</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34059.410000000003</v>
      </c>
      <c r="E1540" s="2">
        <v>0</v>
      </c>
      <c r="F1540" s="2">
        <v>0</v>
      </c>
      <c r="G1540" s="3">
        <f t="shared" si="52"/>
        <v>204.35646000000003</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34059.410000000003</v>
      </c>
      <c r="E1542" s="2">
        <v>0</v>
      </c>
      <c r="F1542" s="2">
        <v>0</v>
      </c>
      <c r="G1542" s="3">
        <f t="shared" si="52"/>
        <v>340.59410000000003</v>
      </c>
      <c r="H1542" s="3">
        <f t="shared" si="63"/>
        <v>0.41000000000349246</v>
      </c>
      <c r="I1542" s="11">
        <f t="shared" si="64"/>
        <v>139.64358100118952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206147.48</v>
      </c>
      <c r="D1582" s="7"/>
      <c r="E1582" s="7">
        <v>0</v>
      </c>
      <c r="F1582" s="7">
        <v>0</v>
      </c>
      <c r="G1582" s="8">
        <f t="shared" ref="G1582:G1686" si="70">B1582/1000*C1582</f>
        <v>206.14748</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2555769.5399999996</v>
      </c>
      <c r="D1583" s="2">
        <v>0</v>
      </c>
      <c r="E1583" s="2">
        <v>0</v>
      </c>
      <c r="F1583" s="2">
        <v>0</v>
      </c>
      <c r="G1583" s="3">
        <f t="shared" si="70"/>
        <v>5111.5390799999996</v>
      </c>
      <c r="H1583" s="3">
        <f t="shared" si="71"/>
        <v>0.46000000042840838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12056.27</v>
      </c>
      <c r="D1584" s="2">
        <v>0</v>
      </c>
      <c r="E1584" s="2">
        <v>0</v>
      </c>
      <c r="F1584" s="2">
        <v>0</v>
      </c>
      <c r="G1584" s="3">
        <f t="shared" si="70"/>
        <v>36.168810000000001</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2536117.5399999996</v>
      </c>
      <c r="D1585" s="2">
        <v>0</v>
      </c>
      <c r="E1585" s="2">
        <v>0</v>
      </c>
      <c r="F1585" s="2">
        <v>0</v>
      </c>
      <c r="G1585" s="3">
        <f t="shared" si="70"/>
        <v>10144.470159999999</v>
      </c>
      <c r="H1585" s="3">
        <f t="shared" si="71"/>
        <v>0.46000000042840838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2349126.36</v>
      </c>
      <c r="D1586" s="2">
        <v>0</v>
      </c>
      <c r="E1586" s="2">
        <v>0</v>
      </c>
      <c r="F1586" s="2">
        <v>0</v>
      </c>
      <c r="G1586" s="3">
        <f t="shared" si="70"/>
        <v>11745.631799999999</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185406.31</v>
      </c>
      <c r="D1587" s="2">
        <v>0</v>
      </c>
      <c r="E1587" s="2">
        <v>0</v>
      </c>
      <c r="F1587" s="2">
        <v>0</v>
      </c>
      <c r="G1587" s="3">
        <f t="shared" si="70"/>
        <v>1112.43786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0.55000000000000004</v>
      </c>
      <c r="D1588" s="2">
        <v>0</v>
      </c>
      <c r="E1588" s="2">
        <v>0</v>
      </c>
      <c r="F1588" s="2">
        <v>0</v>
      </c>
      <c r="G1588" s="3">
        <f t="shared" si="70"/>
        <v>3.8500000000000006E-3</v>
      </c>
      <c r="H1588" s="3">
        <f t="shared" si="71"/>
        <v>0.44999999999999996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1584.32</v>
      </c>
      <c r="D1593" s="2">
        <v>0</v>
      </c>
      <c r="E1593" s="2">
        <v>0</v>
      </c>
      <c r="F1593" s="2">
        <v>0</v>
      </c>
      <c r="G1593" s="3">
        <f t="shared" si="70"/>
        <v>19.011839999999999</v>
      </c>
      <c r="H1593" s="3">
        <f t="shared" si="71"/>
        <v>0.31999999999993634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7595.73</v>
      </c>
      <c r="D1594" s="2">
        <v>0</v>
      </c>
      <c r="E1594" s="2">
        <v>0</v>
      </c>
      <c r="F1594" s="2">
        <v>0</v>
      </c>
      <c r="G1594" s="3">
        <f t="shared" si="70"/>
        <v>98.744489999999985</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2543077.7599999998</v>
      </c>
      <c r="D1602" s="2">
        <v>0</v>
      </c>
      <c r="E1602" s="2">
        <v>0</v>
      </c>
      <c r="F1602" s="2">
        <v>0</v>
      </c>
      <c r="G1602" s="3">
        <f t="shared" si="70"/>
        <v>53404.632959999995</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10388.120000000001</v>
      </c>
      <c r="D1603" s="2">
        <v>0</v>
      </c>
      <c r="E1603" s="2">
        <v>0</v>
      </c>
      <c r="F1603" s="2">
        <v>0</v>
      </c>
      <c r="G1603" s="3">
        <f t="shared" si="70"/>
        <v>228.53864000000002</v>
      </c>
      <c r="H1603" s="3">
        <f t="shared" si="71"/>
        <v>0.12000000000080036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2525093.9099999997</v>
      </c>
      <c r="D1604" s="2">
        <v>0</v>
      </c>
      <c r="E1604" s="2">
        <v>0</v>
      </c>
      <c r="F1604" s="2">
        <v>0</v>
      </c>
      <c r="G1604" s="3">
        <f t="shared" si="70"/>
        <v>58077.159929999994</v>
      </c>
      <c r="H1604" s="3">
        <f t="shared" si="71"/>
        <v>9.0000000316649675E-2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2340603.88</v>
      </c>
      <c r="D1605" s="2">
        <v>0</v>
      </c>
      <c r="E1605" s="2">
        <v>0</v>
      </c>
      <c r="F1605" s="2">
        <v>0</v>
      </c>
      <c r="G1605" s="3">
        <f t="shared" si="70"/>
        <v>56174.493119999999</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184116.07</v>
      </c>
      <c r="D1606" s="2">
        <v>0</v>
      </c>
      <c r="E1606" s="2">
        <v>0</v>
      </c>
      <c r="F1606" s="2">
        <v>0</v>
      </c>
      <c r="G1606" s="3">
        <f t="shared" si="70"/>
        <v>4602.90175</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0.45</v>
      </c>
      <c r="D1607" s="2">
        <v>0</v>
      </c>
      <c r="E1607" s="2">
        <v>0</v>
      </c>
      <c r="F1607" s="2">
        <v>0</v>
      </c>
      <c r="G1607" s="3">
        <f t="shared" si="70"/>
        <v>1.17E-2</v>
      </c>
      <c r="H1607" s="3">
        <f t="shared" si="71"/>
        <v>0.45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373.51</v>
      </c>
      <c r="D1612" s="2">
        <v>0</v>
      </c>
      <c r="E1612" s="2">
        <v>0</v>
      </c>
      <c r="F1612" s="2">
        <v>0</v>
      </c>
      <c r="G1612" s="3">
        <f t="shared" si="70"/>
        <v>11.578809999999999</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7595.73</v>
      </c>
      <c r="D1613" s="2">
        <v>0</v>
      </c>
      <c r="E1613" s="2">
        <v>0</v>
      </c>
      <c r="F1613" s="2">
        <v>0</v>
      </c>
      <c r="G1613" s="3">
        <f t="shared" si="70"/>
        <v>243.06335999999999</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218839.25999999978</v>
      </c>
      <c r="D1621" s="2">
        <v>0</v>
      </c>
      <c r="E1621" s="2">
        <v>0</v>
      </c>
      <c r="F1621" s="2">
        <v>0</v>
      </c>
      <c r="G1621" s="3">
        <f t="shared" si="70"/>
        <v>8753.5703999999914</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218839.25999999998</v>
      </c>
      <c r="D1681" s="2">
        <v>0</v>
      </c>
      <c r="E1681" s="2">
        <v>0</v>
      </c>
      <c r="F1681" s="2">
        <v>0</v>
      </c>
      <c r="G1681" s="3">
        <f t="shared" si="70"/>
        <v>21883.925999999999</v>
      </c>
      <c r="H1681" s="3">
        <f t="shared" si="71"/>
        <v>0.2599999999802094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1668.15</v>
      </c>
      <c r="D1682" s="2">
        <v>0</v>
      </c>
      <c r="E1682" s="2">
        <v>0</v>
      </c>
      <c r="F1682" s="2">
        <v>0</v>
      </c>
      <c r="G1682" s="3">
        <f t="shared" si="70"/>
        <v>168.48315000000002</v>
      </c>
      <c r="H1682" s="3">
        <f t="shared" si="71"/>
        <v>0.15000000000009095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217171.11</v>
      </c>
      <c r="D1683" s="2">
        <v>0</v>
      </c>
      <c r="E1683" s="2">
        <v>0</v>
      </c>
      <c r="F1683" s="2">
        <v>0</v>
      </c>
      <c r="G1683" s="3">
        <f t="shared" si="70"/>
        <v>22151.453219999996</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5"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17763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2383269.62</v>
      </c>
      <c r="I17" s="275">
        <f>'PR-RAS'!E6</f>
        <v>2535670.1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2371455.61</v>
      </c>
      <c r="I18" s="275">
        <f>'PR-RAS'!E152</f>
        <v>2706690.01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25750.690000000464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152864.94999999966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596105.26</v>
      </c>
      <c r="I22" s="275">
        <f>BILANCA!E7</f>
        <v>656659.57999999996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234329.44999999998</v>
      </c>
      <c r="I23" s="275">
        <f>BILANCA!E69</f>
        <v>257865.67000000004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206147.47999999998</v>
      </c>
      <c r="I24" s="275">
        <f>BILANCA!E177</f>
        <v>218839.25999999998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624287.23</v>
      </c>
      <c r="I25" s="275">
        <f>BILANCA!E251</f>
        <v>695685.99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2373971.12</v>
      </c>
      <c r="I30" s="275">
        <f>'RAS-funkcijski'!E114</f>
        <v>2714285.74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2373971.12</v>
      </c>
      <c r="I31" s="275">
        <f>'RAS-funkcijski'!E141</f>
        <v>2714285.74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34059.410000000003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206147.48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218839.25999999978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218839.25999999998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52" zoomScaleNormal="100" workbookViewId="0">
      <selection activeCell="J259" sqref="J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66" t="s">
        <v>1978</v>
      </c>
      <c r="B2" s="367"/>
      <c r="C2" s="367"/>
      <c r="D2" s="367"/>
      <c r="E2" s="367"/>
      <c r="F2" s="36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0" t="s">
        <v>2129</v>
      </c>
      <c r="B5" s="37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830434.71</v>
      </c>
      <c r="E6" s="180">
        <f t="shared" si="0"/>
        <v>914525.25</v>
      </c>
      <c r="F6" s="181">
        <f t="shared" ref="F6:F298" si="1">IF(D6&gt;0,IF(E6/D6&gt;=100,"&gt;&gt;100",E6/D6*100),"-")</f>
        <v>110.12608685395628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596105.26</v>
      </c>
      <c r="E7" s="79">
        <f t="shared" si="2"/>
        <v>656659.57999999996</v>
      </c>
      <c r="F7" s="71">
        <f t="shared" si="1"/>
        <v>110.15832673578487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596105.26</v>
      </c>
      <c r="E12" s="79">
        <f t="shared" si="3"/>
        <v>656659.57999999996</v>
      </c>
      <c r="F12" s="71">
        <f t="shared" si="1"/>
        <v>110.15832673578487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565170.82999999996</v>
      </c>
      <c r="E13" s="79">
        <f t="shared" si="4"/>
        <v>608150.97</v>
      </c>
      <c r="F13" s="71">
        <f t="shared" si="1"/>
        <v>107.6048050816777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837196.2</v>
      </c>
      <c r="E15" s="192">
        <v>837196.2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35574.910000000003</v>
      </c>
      <c r="E17" s="192">
        <v>35574.910000000003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307600.28000000003</v>
      </c>
      <c r="E18" s="192">
        <v>264620.14</v>
      </c>
      <c r="F18" s="71">
        <f t="shared" si="1"/>
        <v>86.027275397798718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25382.230000000098</v>
      </c>
      <c r="E19" s="79">
        <f t="shared" si="5"/>
        <v>42014.140000000014</v>
      </c>
      <c r="F19" s="71">
        <f t="shared" si="1"/>
        <v>165.52580289438657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401192.27</v>
      </c>
      <c r="E20" s="192">
        <v>406330.62</v>
      </c>
      <c r="F20" s="71">
        <f t="shared" si="1"/>
        <v>101.28076994105595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16114.7</v>
      </c>
      <c r="E21" s="192">
        <v>16114.7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21601.41</v>
      </c>
      <c r="E22" s="192">
        <v>21601.41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29189.53</v>
      </c>
      <c r="E23" s="192">
        <v>29189.53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1201.1400000000001</v>
      </c>
      <c r="E24" s="192">
        <v>1201.1400000000001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29970.33</v>
      </c>
      <c r="E25" s="192">
        <v>31210.46</v>
      </c>
      <c r="F25" s="71">
        <f t="shared" si="1"/>
        <v>104.13785900922679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16871.330000000002</v>
      </c>
      <c r="E26" s="192">
        <v>17146.310000000001</v>
      </c>
      <c r="F26" s="71">
        <f t="shared" si="1"/>
        <v>101.62986557669133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490758.48</v>
      </c>
      <c r="E28" s="192">
        <v>480780.03</v>
      </c>
      <c r="F28" s="71">
        <f t="shared" si="1"/>
        <v>97.966728970225844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5552.2000000000007</v>
      </c>
      <c r="E35" s="79">
        <f t="shared" si="7"/>
        <v>6494.4700000000012</v>
      </c>
      <c r="F35" s="71">
        <f t="shared" si="1"/>
        <v>116.97111055077268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22180.77</v>
      </c>
      <c r="E36" s="192">
        <v>23123.040000000001</v>
      </c>
      <c r="F36" s="71">
        <f t="shared" si="1"/>
        <v>104.24813926658092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16628.57</v>
      </c>
      <c r="E40" s="192">
        <v>16628.57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103392.63</v>
      </c>
      <c r="E54" s="192">
        <v>103916.64</v>
      </c>
      <c r="F54" s="71">
        <f t="shared" si="1"/>
        <v>100.5068156211908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103392.63</v>
      </c>
      <c r="E55" s="192">
        <v>103916.64</v>
      </c>
      <c r="F55" s="71">
        <f t="shared" si="1"/>
        <v>100.5068156211908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234329.44999999998</v>
      </c>
      <c r="E69" s="79">
        <f>E70+E82+E88+E119+E135+E147+E165+E171</f>
        <v>257865.67000000004</v>
      </c>
      <c r="F69" s="71">
        <f t="shared" si="1"/>
        <v>110.0440725653562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10081.81</v>
      </c>
      <c r="E82" s="79">
        <f>SUM(E83:E85)-E86+E87</f>
        <v>9022.9500000000007</v>
      </c>
      <c r="F82" s="71">
        <f t="shared" si="1"/>
        <v>89.49732240540142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10081.81</v>
      </c>
      <c r="E87" s="192">
        <v>9022.9500000000007</v>
      </c>
      <c r="F87" s="71">
        <f t="shared" si="1"/>
        <v>89.49732240540142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42697.37</v>
      </c>
      <c r="E147" s="79">
        <f t="shared" si="24"/>
        <v>248842.72000000003</v>
      </c>
      <c r="F147" s="71">
        <f t="shared" si="1"/>
        <v>582.80573253106695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3184.79</v>
      </c>
      <c r="E150" s="79">
        <f t="shared" si="25"/>
        <v>192780.74000000002</v>
      </c>
      <c r="F150" s="71">
        <f t="shared" si="1"/>
        <v>6053.1695967395035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189595.95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3184.79</v>
      </c>
      <c r="E158" s="192">
        <v>3184.79</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2416.25</v>
      </c>
      <c r="E161" s="192">
        <v>2295.38</v>
      </c>
      <c r="F161" s="71">
        <f t="shared" si="1"/>
        <v>94.997620279358514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37081.33</v>
      </c>
      <c r="E162" s="192">
        <v>53766.6</v>
      </c>
      <c r="F162" s="71">
        <f t="shared" si="1"/>
        <v>144.99641733454541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181550.27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181550.27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6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830434.71</v>
      </c>
      <c r="E176" s="79">
        <f>E177+E251</f>
        <v>914525.25</v>
      </c>
      <c r="F176" s="71">
        <f t="shared" si="1"/>
        <v>110.12608685395628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206147.47999999998</v>
      </c>
      <c r="E177" s="79">
        <f>E178+E197+E203+E219+E247+E248</f>
        <v>218839.25999999998</v>
      </c>
      <c r="F177" s="71">
        <f t="shared" si="1"/>
        <v>106.15665056880637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206147.47999999998</v>
      </c>
      <c r="E178" s="79">
        <f>SUM(E179:E181)+E185+E186+SUM(E194:E196)</f>
        <v>217171.11</v>
      </c>
      <c r="F178" s="71">
        <f t="shared" si="1"/>
        <v>105.34744834135252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182990.27</v>
      </c>
      <c r="E179" s="192">
        <v>191512.75</v>
      </c>
      <c r="F179" s="71">
        <f t="shared" si="1"/>
        <v>104.65734052417103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16316.25</v>
      </c>
      <c r="E180" s="192">
        <v>17606.490000000002</v>
      </c>
      <c r="F180" s="71">
        <f t="shared" si="1"/>
        <v>107.90769937945302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6840.96</v>
      </c>
      <c r="E196" s="192">
        <v>8051.77</v>
      </c>
      <c r="F196" s="71">
        <f t="shared" si="1"/>
        <v>117.6994164561699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1668.15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624287.23</v>
      </c>
      <c r="E251" s="79">
        <f>+E252+E255-E264+E274+E291</f>
        <v>695685.99</v>
      </c>
      <c r="F251" s="71">
        <f t="shared" si="1"/>
        <v>111.43684454349642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596105.26</v>
      </c>
      <c r="E252" s="79">
        <f>E253-E254</f>
        <v>656659.57999999996</v>
      </c>
      <c r="F252" s="71">
        <f t="shared" si="1"/>
        <v>110.15832673578487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596105.26</v>
      </c>
      <c r="E253" s="192">
        <v>656659.57999999996</v>
      </c>
      <c r="F253" s="71">
        <f t="shared" si="1"/>
        <v>110.15832673578487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25750.69</v>
      </c>
      <c r="E255" s="79">
        <f>E256-E260</f>
        <v>-152864.95000000001</v>
      </c>
      <c r="F255" s="71">
        <f t="shared" si="1"/>
        <v>-593.63438416601662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46195.31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46195.31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20444.62</v>
      </c>
      <c r="E260" s="79">
        <f>SUM(E261:E263)</f>
        <v>152864.95000000001</v>
      </c>
      <c r="F260" s="71">
        <f t="shared" si="1"/>
        <v>747.70257407572274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133636.45000000001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20444.62</v>
      </c>
      <c r="E262" s="192">
        <v>19228.5</v>
      </c>
      <c r="F262" s="71">
        <f t="shared" si="1"/>
        <v>94.051638034847315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2431.2800000000002</v>
      </c>
      <c r="E274" s="79">
        <f>SUM(E275:E277)+SUM(E286:E290)</f>
        <v>191891.36000000002</v>
      </c>
      <c r="F274" s="71">
        <f t="shared" si="1"/>
        <v>7892.6063637261041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189595.95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189595.95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2416.2800000000002</v>
      </c>
      <c r="E288" s="192">
        <v>2295.41</v>
      </c>
      <c r="F288" s="71">
        <f t="shared" si="39"/>
        <v>94.997682387802726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8" t="s">
        <v>1253</v>
      </c>
      <c r="B299" s="36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135</v>
      </c>
      <c r="E302" s="192">
        <v>678</v>
      </c>
      <c r="F302" s="71">
        <f t="shared" si="43"/>
        <v>502.22222222222223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42562.37</v>
      </c>
      <c r="E303" s="192">
        <v>248164.72</v>
      </c>
      <c r="F303" s="71">
        <f t="shared" si="43"/>
        <v>583.0613285867305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10081.81</v>
      </c>
      <c r="E308" s="192">
        <v>9022.9500000000007</v>
      </c>
      <c r="F308" s="71">
        <f t="shared" si="43"/>
        <v>89.49732240540142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37081.33</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206147.48</v>
      </c>
      <c r="E337" s="192">
        <v>217171.11</v>
      </c>
      <c r="F337" s="71">
        <f t="shared" si="43"/>
        <v>105.3474483413525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1668.15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8" zoomScaleNormal="100" workbookViewId="0">
      <selection activeCell="D184" sqref="D1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69"/>
      <c r="C5" s="166"/>
      <c r="D5" s="52"/>
      <c r="E5" s="52"/>
      <c r="F5" s="44"/>
    </row>
    <row r="6" spans="1:24" ht="12.75" customHeight="1" x14ac:dyDescent="0.2">
      <c r="A6" s="63">
        <v>6</v>
      </c>
      <c r="B6" s="220" t="s">
        <v>15</v>
      </c>
      <c r="C6" s="247" t="s">
        <v>16</v>
      </c>
      <c r="D6" s="60">
        <f>D7+D43+D49+D82+D106+D125+D134+D140</f>
        <v>2383269.62</v>
      </c>
      <c r="E6" s="60">
        <f>E7+E43+E49+E82+E106+E125+E134+E140</f>
        <v>2535670.1</v>
      </c>
      <c r="F6" s="45">
        <f t="shared" ref="F6:F132" si="0">IF(D6&lt;&gt;0,IF(E6/D6&gt;=100,"&gt;&gt;100",E6/D6*100),"-")</f>
        <v>106.39459668016914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2217859.1</v>
      </c>
      <c r="E49" s="60">
        <f>E50+E53+E58+E61+E64+E68+E71+E74+E77</f>
        <v>2345453.14</v>
      </c>
      <c r="F49" s="45">
        <f t="shared" si="0"/>
        <v>105.75302732261036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2211901.1</v>
      </c>
      <c r="E68" s="60">
        <f t="shared" si="11"/>
        <v>2345453.14</v>
      </c>
      <c r="F68" s="45">
        <f t="shared" si="0"/>
        <v>106.03788478607837</v>
      </c>
    </row>
    <row r="69" spans="1:6" ht="12.75" customHeight="1" x14ac:dyDescent="0.2">
      <c r="A69" s="63" t="s">
        <v>141</v>
      </c>
      <c r="B69" s="64" t="s">
        <v>142</v>
      </c>
      <c r="C69" s="247" t="s">
        <v>141</v>
      </c>
      <c r="D69" s="194">
        <v>2211104.1</v>
      </c>
      <c r="E69" s="194">
        <v>2344803.14</v>
      </c>
      <c r="F69" s="45">
        <f t="shared" si="0"/>
        <v>106.04670942449069</v>
      </c>
    </row>
    <row r="70" spans="1:6" ht="24" x14ac:dyDescent="0.2">
      <c r="A70" s="63" t="s">
        <v>143</v>
      </c>
      <c r="B70" s="64" t="s">
        <v>144</v>
      </c>
      <c r="C70" s="247" t="s">
        <v>143</v>
      </c>
      <c r="D70" s="194">
        <v>797</v>
      </c>
      <c r="E70" s="194">
        <v>650</v>
      </c>
      <c r="F70" s="45">
        <f t="shared" si="0"/>
        <v>81.555834378920949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5958</v>
      </c>
      <c r="E74" s="60">
        <f t="shared" si="13"/>
        <v>0</v>
      </c>
      <c r="F74" s="45">
        <f t="shared" si="0"/>
        <v>0</v>
      </c>
    </row>
    <row r="75" spans="1:6" ht="12.75" customHeight="1" x14ac:dyDescent="0.2">
      <c r="A75" s="63" t="s">
        <v>153</v>
      </c>
      <c r="B75" s="65" t="s">
        <v>154</v>
      </c>
      <c r="C75" s="247" t="s">
        <v>153</v>
      </c>
      <c r="D75" s="194">
        <v>5958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8509.42</v>
      </c>
      <c r="E106" s="60">
        <f>E107+E112+E120+E124</f>
        <v>11683.85</v>
      </c>
      <c r="F106" s="45">
        <f t="shared" si="0"/>
        <v>137.30489269538936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8509.42</v>
      </c>
      <c r="E112" s="60">
        <f t="shared" si="20"/>
        <v>11683.85</v>
      </c>
      <c r="F112" s="45">
        <f t="shared" si="0"/>
        <v>137.30489269538936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8509.42</v>
      </c>
      <c r="E117" s="194">
        <v>11683.85</v>
      </c>
      <c r="F117" s="45">
        <f t="shared" si="0"/>
        <v>137.30489269538936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22562.75</v>
      </c>
      <c r="E125" s="60">
        <f t="shared" si="22"/>
        <v>30056.550000000003</v>
      </c>
      <c r="F125" s="45">
        <f t="shared" si="0"/>
        <v>133.21314999279787</v>
      </c>
    </row>
    <row r="126" spans="1:6" ht="12.75" customHeight="1" x14ac:dyDescent="0.2">
      <c r="A126" s="63">
        <v>661</v>
      </c>
      <c r="B126" s="65" t="s">
        <v>255</v>
      </c>
      <c r="C126" s="247" t="s">
        <v>256</v>
      </c>
      <c r="D126" s="60">
        <f t="shared" ref="D126:E126" si="23">SUM(D127:D128)</f>
        <v>9467.5499999999993</v>
      </c>
      <c r="E126" s="60">
        <f t="shared" si="23"/>
        <v>9223.5500000000011</v>
      </c>
      <c r="F126" s="45">
        <f t="shared" si="0"/>
        <v>97.422775691704842</v>
      </c>
    </row>
    <row r="127" spans="1:6" ht="12.75" customHeight="1" x14ac:dyDescent="0.2">
      <c r="A127" s="63">
        <v>6614</v>
      </c>
      <c r="B127" s="65" t="s">
        <v>257</v>
      </c>
      <c r="C127" s="247" t="s">
        <v>258</v>
      </c>
      <c r="D127" s="194">
        <v>0</v>
      </c>
      <c r="E127" s="194">
        <v>523.1</v>
      </c>
      <c r="F127" s="45" t="str">
        <f t="shared" si="0"/>
        <v>-</v>
      </c>
    </row>
    <row r="128" spans="1:6" ht="12.75" customHeight="1" x14ac:dyDescent="0.2">
      <c r="A128" s="63">
        <v>6615</v>
      </c>
      <c r="B128" s="65" t="s">
        <v>259</v>
      </c>
      <c r="C128" s="247" t="s">
        <v>260</v>
      </c>
      <c r="D128" s="194">
        <v>9467.5499999999993</v>
      </c>
      <c r="E128" s="194">
        <v>8700.4500000000007</v>
      </c>
      <c r="F128" s="45">
        <f t="shared" si="0"/>
        <v>91.897587020929393</v>
      </c>
    </row>
    <row r="129" spans="1:6" ht="36" x14ac:dyDescent="0.2">
      <c r="A129" s="63">
        <v>663</v>
      </c>
      <c r="B129" s="182" t="s">
        <v>261</v>
      </c>
      <c r="C129" s="247" t="s">
        <v>262</v>
      </c>
      <c r="D129" s="60">
        <f t="shared" ref="D129:E129" si="24">SUM(D130:D133)</f>
        <v>13095.199999999999</v>
      </c>
      <c r="E129" s="60">
        <f t="shared" si="24"/>
        <v>20833</v>
      </c>
      <c r="F129" s="45">
        <f t="shared" si="0"/>
        <v>159.08882644022236</v>
      </c>
    </row>
    <row r="130" spans="1:6" ht="12.75" customHeight="1" x14ac:dyDescent="0.2">
      <c r="A130" s="63">
        <v>6631</v>
      </c>
      <c r="B130" s="65" t="s">
        <v>263</v>
      </c>
      <c r="C130" s="247" t="s">
        <v>264</v>
      </c>
      <c r="D130" s="194">
        <v>12786.21</v>
      </c>
      <c r="E130" s="194">
        <v>20833</v>
      </c>
      <c r="F130" s="45">
        <f t="shared" si="0"/>
        <v>162.93334772383687</v>
      </c>
    </row>
    <row r="131" spans="1:6" ht="12.75" customHeight="1" x14ac:dyDescent="0.2">
      <c r="A131" s="63">
        <v>6632</v>
      </c>
      <c r="B131" s="182" t="s">
        <v>265</v>
      </c>
      <c r="C131" s="247" t="s">
        <v>266</v>
      </c>
      <c r="D131" s="194">
        <v>308.99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134338.35</v>
      </c>
      <c r="E134" s="60">
        <f t="shared" si="25"/>
        <v>148476.56</v>
      </c>
      <c r="F134" s="45">
        <f t="shared" ref="F134:F229" si="26">IF(D134&lt;&gt;0,IF(E134/D134&gt;=100,"&gt;&gt;100",E134/D134*100),"-")</f>
        <v>110.52432905421273</v>
      </c>
    </row>
    <row r="135" spans="1:6" ht="24" x14ac:dyDescent="0.2">
      <c r="A135" s="63">
        <v>671</v>
      </c>
      <c r="B135" s="182" t="s">
        <v>273</v>
      </c>
      <c r="C135" s="247" t="s">
        <v>274</v>
      </c>
      <c r="D135" s="60">
        <f t="shared" ref="D135:E135" si="27">SUM(D136:D138)</f>
        <v>134338.35</v>
      </c>
      <c r="E135" s="60">
        <f t="shared" si="27"/>
        <v>148476.56</v>
      </c>
      <c r="F135" s="45">
        <f t="shared" si="26"/>
        <v>110.52432905421273</v>
      </c>
    </row>
    <row r="136" spans="1:6" ht="12.75" customHeight="1" x14ac:dyDescent="0.2">
      <c r="A136" s="63">
        <v>6711</v>
      </c>
      <c r="B136" s="65" t="s">
        <v>275</v>
      </c>
      <c r="C136" s="247" t="s">
        <v>276</v>
      </c>
      <c r="D136" s="194">
        <v>134338.35</v>
      </c>
      <c r="E136" s="194">
        <v>148476.56</v>
      </c>
      <c r="F136" s="45">
        <f t="shared" si="26"/>
        <v>110.52432905421273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2371455.61</v>
      </c>
      <c r="E152" s="60">
        <f>E153+E164+E202+E221+E230+E262+E273</f>
        <v>2706690.01</v>
      </c>
      <c r="F152" s="45">
        <f t="shared" si="26"/>
        <v>114.13622918288569</v>
      </c>
    </row>
    <row r="153" spans="1:6" ht="12.75" customHeight="1" x14ac:dyDescent="0.2">
      <c r="A153" s="63">
        <v>31</v>
      </c>
      <c r="B153" s="64" t="s">
        <v>308</v>
      </c>
      <c r="C153" s="247" t="s">
        <v>3</v>
      </c>
      <c r="D153" s="60">
        <f t="shared" ref="D153:E153" si="30">D154+D159+D160</f>
        <v>2198050.14</v>
      </c>
      <c r="E153" s="60">
        <f t="shared" si="30"/>
        <v>2519728.83</v>
      </c>
      <c r="F153" s="45">
        <f t="shared" si="26"/>
        <v>114.63472939702821</v>
      </c>
    </row>
    <row r="154" spans="1:6" ht="12.75" customHeight="1" x14ac:dyDescent="0.2">
      <c r="A154" s="63">
        <v>311</v>
      </c>
      <c r="B154" s="64" t="s">
        <v>309</v>
      </c>
      <c r="C154" s="247" t="s">
        <v>310</v>
      </c>
      <c r="D154" s="60">
        <f t="shared" ref="D154:E154" si="31">SUM(D155:D158)</f>
        <v>1825725.34</v>
      </c>
      <c r="E154" s="60">
        <f t="shared" si="31"/>
        <v>2098062.83</v>
      </c>
      <c r="F154" s="45">
        <f t="shared" si="26"/>
        <v>114.91667361093864</v>
      </c>
    </row>
    <row r="155" spans="1:6" ht="12.75" customHeight="1" x14ac:dyDescent="0.2">
      <c r="A155" s="63">
        <v>3111</v>
      </c>
      <c r="B155" s="64" t="s">
        <v>311</v>
      </c>
      <c r="C155" s="247" t="s">
        <v>312</v>
      </c>
      <c r="D155" s="194">
        <v>1825725.34</v>
      </c>
      <c r="E155" s="194">
        <v>2098062.83</v>
      </c>
      <c r="F155" s="45">
        <f t="shared" si="26"/>
        <v>114.91667361093864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73944.429999999993</v>
      </c>
      <c r="E159" s="194">
        <v>75485.600000000006</v>
      </c>
      <c r="F159" s="45">
        <f t="shared" si="26"/>
        <v>102.08422730420669</v>
      </c>
    </row>
    <row r="160" spans="1:6" ht="12.75" customHeight="1" x14ac:dyDescent="0.2">
      <c r="A160" s="63">
        <v>313</v>
      </c>
      <c r="B160" s="65" t="s">
        <v>321</v>
      </c>
      <c r="C160" s="247" t="s">
        <v>322</v>
      </c>
      <c r="D160" s="60">
        <f t="shared" ref="D160:E160" si="32">SUM(D161:D163)</f>
        <v>298380.37</v>
      </c>
      <c r="E160" s="60">
        <f t="shared" si="32"/>
        <v>346180.4</v>
      </c>
      <c r="F160" s="45">
        <f t="shared" si="26"/>
        <v>116.01983066111221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298380.37</v>
      </c>
      <c r="E162" s="194">
        <v>346180.4</v>
      </c>
      <c r="F162" s="45">
        <f t="shared" si="26"/>
        <v>116.01983066111221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171716.77</v>
      </c>
      <c r="E164" s="60">
        <f>E165+E170+E178+E188+E189+E194</f>
        <v>185406.31</v>
      </c>
      <c r="F164" s="45">
        <f t="shared" si="26"/>
        <v>107.97216253252377</v>
      </c>
    </row>
    <row r="165" spans="1:6" ht="12.75" customHeight="1" x14ac:dyDescent="0.2">
      <c r="A165" s="63">
        <v>321</v>
      </c>
      <c r="B165" s="64" t="s">
        <v>331</v>
      </c>
      <c r="C165" s="247" t="s">
        <v>332</v>
      </c>
      <c r="D165" s="60">
        <f t="shared" ref="D165:E165" si="33">SUM(D166:D169)</f>
        <v>62815.82</v>
      </c>
      <c r="E165" s="60">
        <f t="shared" si="33"/>
        <v>56549.490000000005</v>
      </c>
      <c r="F165" s="45">
        <f t="shared" si="26"/>
        <v>90.024280507681027</v>
      </c>
    </row>
    <row r="166" spans="1:6" ht="12.75" customHeight="1" x14ac:dyDescent="0.2">
      <c r="A166" s="63">
        <v>3211</v>
      </c>
      <c r="B166" s="64" t="s">
        <v>333</v>
      </c>
      <c r="C166" s="247" t="s">
        <v>334</v>
      </c>
      <c r="D166" s="194">
        <v>21872.04</v>
      </c>
      <c r="E166" s="194">
        <v>16296.71</v>
      </c>
      <c r="F166" s="45">
        <f t="shared" si="26"/>
        <v>74.50932789076829</v>
      </c>
    </row>
    <row r="167" spans="1:6" ht="12.75" customHeight="1" x14ac:dyDescent="0.2">
      <c r="A167" s="63">
        <v>3212</v>
      </c>
      <c r="B167" s="64" t="s">
        <v>335</v>
      </c>
      <c r="C167" s="247" t="s">
        <v>336</v>
      </c>
      <c r="D167" s="194">
        <v>40393.18</v>
      </c>
      <c r="E167" s="194">
        <v>39567.120000000003</v>
      </c>
      <c r="F167" s="45">
        <f t="shared" si="26"/>
        <v>97.954951801269431</v>
      </c>
    </row>
    <row r="168" spans="1:6" ht="12.75" customHeight="1" x14ac:dyDescent="0.2">
      <c r="A168" s="63">
        <v>3213</v>
      </c>
      <c r="B168" s="64" t="s">
        <v>337</v>
      </c>
      <c r="C168" s="247" t="s">
        <v>338</v>
      </c>
      <c r="D168" s="194">
        <v>550.6</v>
      </c>
      <c r="E168" s="194">
        <v>685.66</v>
      </c>
      <c r="F168" s="45">
        <f t="shared" si="26"/>
        <v>124.52960406828912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73535.240000000005</v>
      </c>
      <c r="E170" s="60">
        <f t="shared" si="34"/>
        <v>91554.92</v>
      </c>
      <c r="F170" s="45">
        <f t="shared" si="26"/>
        <v>124.50482244975333</v>
      </c>
    </row>
    <row r="171" spans="1:6" ht="12.75" customHeight="1" x14ac:dyDescent="0.2">
      <c r="A171" s="63">
        <v>3221</v>
      </c>
      <c r="B171" s="64" t="s">
        <v>343</v>
      </c>
      <c r="C171" s="247" t="s">
        <v>344</v>
      </c>
      <c r="D171" s="194">
        <v>15991.49</v>
      </c>
      <c r="E171" s="194">
        <v>20425.57</v>
      </c>
      <c r="F171" s="45">
        <f t="shared" si="26"/>
        <v>127.7277476958057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56876.26</v>
      </c>
      <c r="E173" s="194">
        <v>70302.399999999994</v>
      </c>
      <c r="F173" s="45">
        <f t="shared" si="26"/>
        <v>123.60587703903174</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437.19</v>
      </c>
      <c r="E175" s="194">
        <v>524.01</v>
      </c>
      <c r="F175" s="45">
        <f t="shared" si="26"/>
        <v>119.85864269539559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230.3</v>
      </c>
      <c r="E177" s="194">
        <v>302.94</v>
      </c>
      <c r="F177" s="45">
        <f t="shared" si="26"/>
        <v>131.54146765089016</v>
      </c>
    </row>
    <row r="178" spans="1:6" ht="12.75" customHeight="1" x14ac:dyDescent="0.2">
      <c r="A178" s="63">
        <v>323</v>
      </c>
      <c r="B178" s="65" t="s">
        <v>357</v>
      </c>
      <c r="C178" s="247" t="s">
        <v>358</v>
      </c>
      <c r="D178" s="60">
        <f t="shared" ref="D178:E178" si="35">SUM(D179:D187)</f>
        <v>28051.620000000003</v>
      </c>
      <c r="E178" s="60">
        <f t="shared" si="35"/>
        <v>27661.899999999998</v>
      </c>
      <c r="F178" s="45">
        <f t="shared" si="26"/>
        <v>98.610704123326911</v>
      </c>
    </row>
    <row r="179" spans="1:6" ht="12.75" customHeight="1" x14ac:dyDescent="0.2">
      <c r="A179" s="63">
        <v>3231</v>
      </c>
      <c r="B179" s="65" t="s">
        <v>359</v>
      </c>
      <c r="C179" s="247" t="s">
        <v>360</v>
      </c>
      <c r="D179" s="194">
        <v>4227.84</v>
      </c>
      <c r="E179" s="194">
        <v>6358.56</v>
      </c>
      <c r="F179" s="45">
        <f t="shared" si="26"/>
        <v>150.39736603088102</v>
      </c>
    </row>
    <row r="180" spans="1:6" ht="12.75" customHeight="1" x14ac:dyDescent="0.2">
      <c r="A180" s="63">
        <v>3232</v>
      </c>
      <c r="B180" s="65" t="s">
        <v>361</v>
      </c>
      <c r="C180" s="247" t="s">
        <v>362</v>
      </c>
      <c r="D180" s="194">
        <v>0</v>
      </c>
      <c r="E180" s="194">
        <v>34.81</v>
      </c>
      <c r="F180" s="45" t="str">
        <f t="shared" si="26"/>
        <v>-</v>
      </c>
    </row>
    <row r="181" spans="1:6" ht="12.75" customHeight="1" x14ac:dyDescent="0.2">
      <c r="A181" s="63">
        <v>3233</v>
      </c>
      <c r="B181" s="65" t="s">
        <v>363</v>
      </c>
      <c r="C181" s="247" t="s">
        <v>364</v>
      </c>
      <c r="D181" s="194">
        <v>551.37</v>
      </c>
      <c r="E181" s="194">
        <v>614.95000000000005</v>
      </c>
      <c r="F181" s="45">
        <f t="shared" si="26"/>
        <v>111.53127663819215</v>
      </c>
    </row>
    <row r="182" spans="1:6" ht="12.75" customHeight="1" x14ac:dyDescent="0.2">
      <c r="A182" s="63">
        <v>3234</v>
      </c>
      <c r="B182" s="65" t="s">
        <v>365</v>
      </c>
      <c r="C182" s="247" t="s">
        <v>366</v>
      </c>
      <c r="D182" s="194">
        <v>11299.83</v>
      </c>
      <c r="E182" s="194">
        <v>11374.8</v>
      </c>
      <c r="F182" s="45">
        <f t="shared" si="26"/>
        <v>100.66346130870996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4778.1000000000004</v>
      </c>
      <c r="E184" s="194">
        <v>3840</v>
      </c>
      <c r="F184" s="45">
        <f t="shared" si="26"/>
        <v>80.366672945312985</v>
      </c>
    </row>
    <row r="185" spans="1:6" ht="12.75" customHeight="1" x14ac:dyDescent="0.2">
      <c r="A185" s="63">
        <v>3237</v>
      </c>
      <c r="B185" s="64" t="s">
        <v>371</v>
      </c>
      <c r="C185" s="247" t="s">
        <v>372</v>
      </c>
      <c r="D185" s="194">
        <v>305.64999999999998</v>
      </c>
      <c r="E185" s="194">
        <v>917.7</v>
      </c>
      <c r="F185" s="45">
        <f t="shared" si="26"/>
        <v>300.2453787011288</v>
      </c>
    </row>
    <row r="186" spans="1:6" ht="12.75" customHeight="1" x14ac:dyDescent="0.2">
      <c r="A186" s="63">
        <v>3238</v>
      </c>
      <c r="B186" s="64" t="s">
        <v>373</v>
      </c>
      <c r="C186" s="247" t="s">
        <v>374</v>
      </c>
      <c r="D186" s="194">
        <v>2541.54</v>
      </c>
      <c r="E186" s="194">
        <v>2260.62</v>
      </c>
      <c r="F186" s="45">
        <f t="shared" si="26"/>
        <v>88.946858991005456</v>
      </c>
    </row>
    <row r="187" spans="1:6" ht="12.75" customHeight="1" x14ac:dyDescent="0.2">
      <c r="A187" s="63">
        <v>3239</v>
      </c>
      <c r="B187" s="64" t="s">
        <v>375</v>
      </c>
      <c r="C187" s="247" t="s">
        <v>376</v>
      </c>
      <c r="D187" s="194">
        <v>4347.29</v>
      </c>
      <c r="E187" s="194">
        <v>2260.46</v>
      </c>
      <c r="F187" s="45">
        <f t="shared" si="26"/>
        <v>51.996991229018541</v>
      </c>
    </row>
    <row r="188" spans="1:6" ht="12.75" customHeight="1" x14ac:dyDescent="0.2">
      <c r="A188" s="63">
        <v>324</v>
      </c>
      <c r="B188" s="64" t="s">
        <v>377</v>
      </c>
      <c r="C188" s="247" t="s">
        <v>378</v>
      </c>
      <c r="D188" s="194">
        <v>60.65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7253.44</v>
      </c>
      <c r="E194" s="60">
        <f t="shared" si="36"/>
        <v>9640</v>
      </c>
      <c r="F194" s="45">
        <f t="shared" si="26"/>
        <v>132.90245731680417</v>
      </c>
    </row>
    <row r="195" spans="1:6" ht="12.75" customHeight="1" x14ac:dyDescent="0.2">
      <c r="A195" s="63">
        <v>3291</v>
      </c>
      <c r="B195" s="183" t="s">
        <v>391</v>
      </c>
      <c r="C195" s="247" t="s">
        <v>392</v>
      </c>
      <c r="D195" s="194">
        <v>564.05999999999995</v>
      </c>
      <c r="E195" s="194"/>
      <c r="F195" s="45">
        <f t="shared" si="26"/>
        <v>0</v>
      </c>
    </row>
    <row r="196" spans="1:6" ht="12.75" customHeight="1" x14ac:dyDescent="0.2">
      <c r="A196" s="63">
        <v>3292</v>
      </c>
      <c r="B196" s="64" t="s">
        <v>393</v>
      </c>
      <c r="C196" s="247" t="s">
        <v>394</v>
      </c>
      <c r="D196" s="194">
        <v>1650</v>
      </c>
      <c r="E196" s="194">
        <v>2600</v>
      </c>
      <c r="F196" s="45">
        <f t="shared" si="26"/>
        <v>157.57575757575756</v>
      </c>
    </row>
    <row r="197" spans="1:6" ht="12.75" customHeight="1" x14ac:dyDescent="0.2">
      <c r="A197" s="63">
        <v>3293</v>
      </c>
      <c r="B197" s="64" t="s">
        <v>395</v>
      </c>
      <c r="C197" s="247" t="s">
        <v>396</v>
      </c>
      <c r="D197" s="194">
        <v>2880.91</v>
      </c>
      <c r="E197" s="194">
        <v>3275.12</v>
      </c>
      <c r="F197" s="45">
        <f t="shared" si="26"/>
        <v>113.68352360885969</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150.43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1973.04</v>
      </c>
      <c r="E201" s="194">
        <v>3724.88</v>
      </c>
      <c r="F201" s="45">
        <f t="shared" si="26"/>
        <v>188.78887402181405</v>
      </c>
    </row>
    <row r="202" spans="1:6" ht="12.75" customHeight="1" x14ac:dyDescent="0.2">
      <c r="A202" s="63">
        <v>34</v>
      </c>
      <c r="B202" s="183" t="s">
        <v>405</v>
      </c>
      <c r="C202" s="247" t="s">
        <v>406</v>
      </c>
      <c r="D202" s="60">
        <f t="shared" ref="D202:E202" si="37">D203+D208+D216</f>
        <v>34.92</v>
      </c>
      <c r="E202" s="60">
        <f t="shared" si="37"/>
        <v>0.55000000000000004</v>
      </c>
      <c r="F202" s="45">
        <f t="shared" si="26"/>
        <v>1.5750286368843069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34.92</v>
      </c>
      <c r="E216" s="60">
        <f t="shared" si="40"/>
        <v>0.55000000000000004</v>
      </c>
      <c r="F216" s="45">
        <f t="shared" si="26"/>
        <v>1.5750286368843069</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34.92</v>
      </c>
      <c r="E219" s="194">
        <v>0.55000000000000004</v>
      </c>
      <c r="F219" s="45">
        <f t="shared" si="26"/>
        <v>1.5750286368843069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1653.78</v>
      </c>
      <c r="E273" s="60">
        <f t="shared" si="60"/>
        <v>1554.32</v>
      </c>
      <c r="F273" s="45">
        <f t="shared" ref="F273:F277" si="61">IF(D273&lt;&gt;0,IF(E273/D273&gt;=100,"&gt;&gt;100",E273/D273*100),"-")</f>
        <v>93.985898970842555</v>
      </c>
    </row>
    <row r="274" spans="1:6" ht="12.75" customHeight="1" x14ac:dyDescent="0.2">
      <c r="A274" s="63">
        <v>381</v>
      </c>
      <c r="B274" s="64" t="s">
        <v>540</v>
      </c>
      <c r="C274" s="247" t="s">
        <v>541</v>
      </c>
      <c r="D274" s="60">
        <f t="shared" ref="D274:E274" si="62">SUM(D275:D277)</f>
        <v>1653.78</v>
      </c>
      <c r="E274" s="60">
        <f t="shared" si="62"/>
        <v>1554.32</v>
      </c>
      <c r="F274" s="45">
        <f t="shared" si="61"/>
        <v>93.985898970842555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1653.78</v>
      </c>
      <c r="E276" s="194">
        <v>1554.32</v>
      </c>
      <c r="F276" s="45">
        <f t="shared" si="61"/>
        <v>93.985898970842555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2371455.61</v>
      </c>
      <c r="E299" s="60">
        <f>E152-E297+E298</f>
        <v>2706690.01</v>
      </c>
      <c r="F299" s="45">
        <f t="shared" si="68"/>
        <v>114.13622918288569</v>
      </c>
    </row>
    <row r="300" spans="1:6" ht="12.75" customHeight="1" x14ac:dyDescent="0.2">
      <c r="A300" s="63" t="s">
        <v>581</v>
      </c>
      <c r="B300" s="64" t="s">
        <v>592</v>
      </c>
      <c r="C300" s="247" t="s">
        <v>593</v>
      </c>
      <c r="D300" s="60">
        <f>IF(D6&gt;=D299,D6-D299,0)</f>
        <v>11814.010000000242</v>
      </c>
      <c r="E300" s="60">
        <f>IF(E6&gt;=E299,E6-E299,0)</f>
        <v>0</v>
      </c>
      <c r="F300" s="45">
        <f t="shared" si="68"/>
        <v>0</v>
      </c>
    </row>
    <row r="301" spans="1:6" ht="12.75" customHeight="1" x14ac:dyDescent="0.2">
      <c r="A301" s="63" t="s">
        <v>581</v>
      </c>
      <c r="B301" s="64" t="s">
        <v>594</v>
      </c>
      <c r="C301" s="247" t="s">
        <v>595</v>
      </c>
      <c r="D301" s="60">
        <f>IF(D299&gt;=D6,D299-D6,0)</f>
        <v>0</v>
      </c>
      <c r="E301" s="60">
        <f>IF(E299&gt;=E6,E299-E6,0)</f>
        <v>171019.90999999968</v>
      </c>
      <c r="F301" s="45" t="str">
        <f t="shared" si="68"/>
        <v>-</v>
      </c>
    </row>
    <row r="302" spans="1:6" ht="12.75" customHeight="1" x14ac:dyDescent="0.2">
      <c r="A302" s="63">
        <v>92211</v>
      </c>
      <c r="B302" s="64" t="s">
        <v>596</v>
      </c>
      <c r="C302" s="247" t="s">
        <v>597</v>
      </c>
      <c r="D302" s="194">
        <v>26643.62</v>
      </c>
      <c r="E302" s="194">
        <v>37383.46</v>
      </c>
      <c r="F302" s="45">
        <f t="shared" si="68"/>
        <v>140.3092372583005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2431.2800000000002</v>
      </c>
      <c r="E304" s="194">
        <v>191891.36</v>
      </c>
      <c r="F304" s="45">
        <f t="shared" si="68"/>
        <v>7892.6063637261022</v>
      </c>
    </row>
    <row r="305" spans="1:6" ht="12" x14ac:dyDescent="0.2">
      <c r="A305" s="63">
        <v>9661</v>
      </c>
      <c r="B305" s="220" t="s">
        <v>602</v>
      </c>
      <c r="C305" s="247" t="s">
        <v>603</v>
      </c>
      <c r="D305" s="194">
        <v>2431.2800000000002</v>
      </c>
      <c r="E305" s="194">
        <v>2295.41</v>
      </c>
      <c r="F305" s="45">
        <f t="shared" si="68"/>
        <v>94.411585666809245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6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2515.5100000000002</v>
      </c>
      <c r="E360" s="60">
        <f t="shared" si="86"/>
        <v>7595.7300000000014</v>
      </c>
      <c r="F360" s="45">
        <f t="shared" si="72"/>
        <v>301.95586580852398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2515.5100000000002</v>
      </c>
      <c r="E373" s="60">
        <f t="shared" si="90"/>
        <v>7595.7300000000014</v>
      </c>
      <c r="F373" s="45">
        <f t="shared" si="72"/>
        <v>301.95586580852398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2515.5100000000002</v>
      </c>
      <c r="E379" s="60">
        <f t="shared" si="92"/>
        <v>6653.4600000000009</v>
      </c>
      <c r="F379" s="45">
        <f t="shared" si="72"/>
        <v>264.49745777198262</v>
      </c>
    </row>
    <row r="380" spans="1:6" ht="12.75" customHeight="1" x14ac:dyDescent="0.2">
      <c r="A380" s="63">
        <v>4221</v>
      </c>
      <c r="B380" s="64" t="s">
        <v>647</v>
      </c>
      <c r="C380" s="247" t="s">
        <v>739</v>
      </c>
      <c r="D380" s="194">
        <v>2515.5100000000002</v>
      </c>
      <c r="E380" s="194">
        <v>4511.3500000000004</v>
      </c>
      <c r="F380" s="45">
        <f t="shared" si="72"/>
        <v>179.34136616431658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1867.13</v>
      </c>
      <c r="F385" s="45" t="str">
        <f t="shared" si="72"/>
        <v>-</v>
      </c>
    </row>
    <row r="386" spans="1:6" ht="12.75" customHeight="1" x14ac:dyDescent="0.2">
      <c r="A386" s="63">
        <v>4227</v>
      </c>
      <c r="B386" s="183" t="s">
        <v>659</v>
      </c>
      <c r="C386" s="247" t="s">
        <v>746</v>
      </c>
      <c r="D386" s="194">
        <v>0</v>
      </c>
      <c r="E386" s="194">
        <v>274.98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942.27</v>
      </c>
      <c r="F393" s="45" t="str">
        <f t="shared" si="72"/>
        <v>-</v>
      </c>
    </row>
    <row r="394" spans="1:6" ht="12.75" customHeight="1" x14ac:dyDescent="0.2">
      <c r="A394" s="63">
        <v>4241</v>
      </c>
      <c r="B394" s="64" t="s">
        <v>756</v>
      </c>
      <c r="C394" s="247" t="s">
        <v>757</v>
      </c>
      <c r="D394" s="194">
        <v>0</v>
      </c>
      <c r="E394" s="194">
        <v>942.27</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2515.5100000000002</v>
      </c>
      <c r="E418" s="60">
        <f t="shared" si="102"/>
        <v>7595.7300000000014</v>
      </c>
      <c r="F418" s="45">
        <f t="shared" si="72"/>
        <v>301.95586580852398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10191.43</v>
      </c>
      <c r="E420" s="194">
        <v>11632.77</v>
      </c>
      <c r="F420" s="45">
        <f t="shared" si="72"/>
        <v>114.14266692701614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2383269.62</v>
      </c>
      <c r="E422" s="60">
        <f>E6+E308</f>
        <v>2535670.1</v>
      </c>
      <c r="F422" s="45">
        <f t="shared" si="72"/>
        <v>106.39459668016914</v>
      </c>
    </row>
    <row r="423" spans="1:6" ht="12.75" customHeight="1" x14ac:dyDescent="0.2">
      <c r="A423" s="63" t="s">
        <v>581</v>
      </c>
      <c r="B423" s="64" t="s">
        <v>804</v>
      </c>
      <c r="C423" s="247" t="s">
        <v>805</v>
      </c>
      <c r="D423" s="60">
        <f t="shared" ref="D423:E423" si="103">D299+D360</f>
        <v>2373971.1199999996</v>
      </c>
      <c r="E423" s="60">
        <f t="shared" si="103"/>
        <v>2714285.7399999998</v>
      </c>
      <c r="F423" s="45">
        <f t="shared" si="72"/>
        <v>114.33524684158753</v>
      </c>
    </row>
    <row r="424" spans="1:6" ht="12.75" customHeight="1" x14ac:dyDescent="0.2">
      <c r="A424" s="63" t="s">
        <v>581</v>
      </c>
      <c r="B424" s="64" t="s">
        <v>806</v>
      </c>
      <c r="C424" s="247" t="s">
        <v>807</v>
      </c>
      <c r="D424" s="60">
        <f t="shared" ref="D424:E424" si="104">IF(D422&gt;=D423,D422-D423,0)</f>
        <v>9298.5000000004657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178615.63999999966</v>
      </c>
      <c r="F425" s="45" t="str">
        <f t="shared" si="72"/>
        <v>-</v>
      </c>
    </row>
    <row r="426" spans="1:6" ht="12.75" customHeight="1" x14ac:dyDescent="0.2">
      <c r="A426" s="251" t="s">
        <v>810</v>
      </c>
      <c r="B426" s="183" t="s">
        <v>811</v>
      </c>
      <c r="C426" s="252" t="s">
        <v>812</v>
      </c>
      <c r="D426" s="60">
        <f t="shared" ref="D426:E426" si="106">IF(D302-D303+D419-D420&gt;=0,D302-D303+D419-D420,0)</f>
        <v>16452.189999999999</v>
      </c>
      <c r="E426" s="60">
        <f t="shared" si="106"/>
        <v>25750.69</v>
      </c>
      <c r="F426" s="45">
        <f t="shared" si="72"/>
        <v>156.51831154393426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2431.2800000000002</v>
      </c>
      <c r="E428" s="81">
        <f t="shared" si="108"/>
        <v>191891.36</v>
      </c>
      <c r="F428" s="61">
        <f t="shared" si="72"/>
        <v>7892.6063637261022</v>
      </c>
    </row>
    <row r="429" spans="1:6" s="55" customFormat="1" ht="20.100000000000001" customHeight="1" x14ac:dyDescent="0.2">
      <c r="A429" s="372" t="s">
        <v>818</v>
      </c>
      <c r="B429" s="36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2383269.62</v>
      </c>
      <c r="E643" s="60">
        <f>E422+E430</f>
        <v>2535670.1</v>
      </c>
      <c r="F643" s="45">
        <f t="shared" si="109"/>
        <v>106.39459668016914</v>
      </c>
    </row>
    <row r="644" spans="1:6" ht="12.75" customHeight="1" x14ac:dyDescent="0.2">
      <c r="A644" s="63" t="s">
        <v>581</v>
      </c>
      <c r="B644" s="64" t="s">
        <v>1237</v>
      </c>
      <c r="C644" s="247" t="s">
        <v>1238</v>
      </c>
      <c r="D644" s="60">
        <f>D423+D535</f>
        <v>2373971.1199999996</v>
      </c>
      <c r="E644" s="60">
        <f>E423+E535</f>
        <v>2714285.7399999998</v>
      </c>
      <c r="F644" s="45">
        <f t="shared" si="109"/>
        <v>114.33524684158753</v>
      </c>
    </row>
    <row r="645" spans="1:6" ht="12.75" customHeight="1" x14ac:dyDescent="0.2">
      <c r="A645" s="63" t="s">
        <v>581</v>
      </c>
      <c r="B645" s="64" t="s">
        <v>1239</v>
      </c>
      <c r="C645" s="247" t="s">
        <v>1240</v>
      </c>
      <c r="D645" s="60">
        <f t="shared" ref="D645:E645" si="163">IF(D643&gt;=D644,D643-D644,0)</f>
        <v>9298.5000000004657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178615.63999999966</v>
      </c>
      <c r="F646" s="45" t="str">
        <f t="shared" si="109"/>
        <v>-</v>
      </c>
    </row>
    <row r="647" spans="1:6" ht="24" x14ac:dyDescent="0.2">
      <c r="A647" s="251" t="s">
        <v>1243</v>
      </c>
      <c r="B647" s="64" t="s">
        <v>1244</v>
      </c>
      <c r="C647" s="252" t="s">
        <v>1243</v>
      </c>
      <c r="D647" s="60">
        <f>IF(D426-D427+D641-D642&gt;=0,D426-D427+D641-D642,0)</f>
        <v>16452.189999999999</v>
      </c>
      <c r="E647" s="60">
        <f>IF(E426-E427+E641-E642&gt;=0,E426-E427+E641-E642,0)</f>
        <v>25750.69</v>
      </c>
      <c r="F647" s="45">
        <f t="shared" si="109"/>
        <v>156.51831154393426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25750.690000000464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152864.94999999966</v>
      </c>
      <c r="F650" s="45" t="str">
        <f t="shared" si="109"/>
        <v>-</v>
      </c>
    </row>
    <row r="651" spans="1:6" ht="24" x14ac:dyDescent="0.2">
      <c r="A651" s="249" t="s">
        <v>1251</v>
      </c>
      <c r="B651" s="184" t="s">
        <v>1252</v>
      </c>
      <c r="C651" s="250" t="s">
        <v>1251</v>
      </c>
      <c r="D651" s="196">
        <v>181550.27</v>
      </c>
      <c r="E651" s="196">
        <v>0</v>
      </c>
      <c r="F651" s="61">
        <f t="shared" si="109"/>
        <v>0</v>
      </c>
    </row>
    <row r="652" spans="1:6" s="55" customFormat="1" ht="20.100000000000001" customHeight="1" x14ac:dyDescent="0.2">
      <c r="A652" s="372" t="s">
        <v>1253</v>
      </c>
      <c r="B652" s="369"/>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1200</v>
      </c>
      <c r="F654" s="45" t="str">
        <f t="shared" si="167"/>
        <v>-</v>
      </c>
    </row>
    <row r="655" spans="1:6" ht="12.75" customHeight="1" x14ac:dyDescent="0.2">
      <c r="A655" s="63" t="s">
        <v>1258</v>
      </c>
      <c r="B655" s="64" t="s">
        <v>1259</v>
      </c>
      <c r="C655" s="247" t="s">
        <v>1258</v>
      </c>
      <c r="D655" s="194">
        <v>0</v>
      </c>
      <c r="E655" s="194">
        <v>1200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81</v>
      </c>
      <c r="E658" s="253">
        <v>82</v>
      </c>
      <c r="F658" s="45">
        <f t="shared" si="167"/>
        <v>101.23456790123457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74</v>
      </c>
      <c r="E660" s="253">
        <v>73</v>
      </c>
      <c r="F660" s="45">
        <f t="shared" si="167"/>
        <v>98.648648648648646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2211104.1</v>
      </c>
      <c r="E683" s="192">
        <v>2344803.14</v>
      </c>
      <c r="F683" s="71">
        <f t="shared" si="167"/>
        <v>106.04670942449069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650</v>
      </c>
      <c r="F685" s="45">
        <f t="shared" si="167"/>
        <v>81.555834378920949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5958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2648.64</v>
      </c>
      <c r="F733" s="71" t="str">
        <f t="shared" si="167"/>
        <v>-</v>
      </c>
    </row>
    <row r="734" spans="1:6" ht="12.75" customHeight="1" x14ac:dyDescent="0.2">
      <c r="A734" s="70">
        <v>32121</v>
      </c>
      <c r="B734" s="65" t="s">
        <v>1397</v>
      </c>
      <c r="C734" s="278" t="s">
        <v>1398</v>
      </c>
      <c r="D734" s="192">
        <v>0</v>
      </c>
      <c r="E734" s="192">
        <v>39567.120000000003</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3840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492.7</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2600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5" t="s">
        <v>1947</v>
      </c>
      <c r="B1010" s="376"/>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B117" sqref="B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2373971.12</v>
      </c>
      <c r="E114" s="60">
        <f t="shared" si="22"/>
        <v>2714285.74</v>
      </c>
      <c r="F114" s="45">
        <f t="shared" si="1"/>
        <v>114.33524684158753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2373971.12</v>
      </c>
      <c r="E118" s="60">
        <f t="shared" si="24"/>
        <v>2714285.74</v>
      </c>
      <c r="F118" s="45">
        <f t="shared" si="1"/>
        <v>114.33524684158753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2373971.12</v>
      </c>
      <c r="E120" s="194">
        <v>2714285.74</v>
      </c>
      <c r="F120" s="45">
        <f t="shared" si="1"/>
        <v>114.33524684158753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2373971.12</v>
      </c>
      <c r="E141" s="81">
        <f t="shared" si="28"/>
        <v>2714285.74</v>
      </c>
      <c r="F141" s="61">
        <f t="shared" si="1"/>
        <v>114.33524684158753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34059.410000000003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34059.410000000003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34059.410000000003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34059.410000000003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206147.48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2555769.5399999996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12056.27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2536117.5399999996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2349126.36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185406.31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0.55000000000000004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1584.32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7595.73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2543077.7599999998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10388.120000000001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2525093.9099999997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2340603.88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184116.07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0.45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373.51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7595.73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218839.25999999978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218839.25999999998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1668.15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217171.11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17763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2026-01-28T10:56:46Z</cp:lastPrinted>
  <dcterms:created xsi:type="dcterms:W3CDTF">2022-04-01T05:14:30Z</dcterms:created>
  <dcterms:modified xsi:type="dcterms:W3CDTF">2026-01-28T11:22:12Z</dcterms:modified>
</cp:coreProperties>
</file>