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Ines\Ines\2024. godina\12.MJ\završni\"/>
    </mc:Choice>
  </mc:AlternateContent>
  <bookViews>
    <workbookView xWindow="0" yWindow="0" windowWidth="28800" windowHeight="11835" activeTab="1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OSEBNI DIO" sheetId="12" r:id="rId7"/>
  </sheets>
  <definedNames>
    <definedName name="_xlnm.Print_Area" localSheetId="1">' Račun prihoda i rashoda'!$A$1:$L$98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3" l="1"/>
  <c r="K37" i="3"/>
  <c r="K36" i="3"/>
  <c r="I47" i="3"/>
  <c r="H37" i="3"/>
  <c r="I38" i="3"/>
  <c r="L36" i="3" l="1"/>
  <c r="I37" i="3" l="1"/>
  <c r="L10" i="1" l="1"/>
  <c r="E9" i="8" l="1"/>
  <c r="E12" i="8"/>
  <c r="E18" i="8"/>
  <c r="F174" i="12"/>
  <c r="F173" i="12"/>
  <c r="F172" i="12"/>
  <c r="F175" i="12"/>
  <c r="F150" i="12"/>
  <c r="F149" i="12"/>
  <c r="F147" i="12"/>
  <c r="F146" i="12"/>
  <c r="D84" i="12"/>
  <c r="D83" i="12" s="1"/>
  <c r="D82" i="12" s="1"/>
  <c r="D149" i="12"/>
  <c r="D107" i="12"/>
  <c r="D119" i="12"/>
  <c r="D115" i="12" s="1"/>
  <c r="D106" i="12" s="1"/>
  <c r="D105" i="12" s="1"/>
  <c r="D124" i="12"/>
  <c r="D135" i="12"/>
  <c r="D168" i="12"/>
  <c r="D165" i="12"/>
  <c r="D159" i="12" s="1"/>
  <c r="D158" i="12" s="1"/>
  <c r="D157" i="12" s="1"/>
  <c r="D72" i="12"/>
  <c r="D73" i="12"/>
  <c r="D54" i="12"/>
  <c r="D48" i="12" s="1"/>
  <c r="D47" i="12" s="1"/>
  <c r="D69" i="12"/>
  <c r="D62" i="12"/>
  <c r="D58" i="12"/>
  <c r="G8" i="11"/>
  <c r="G7" i="11"/>
  <c r="G6" i="11"/>
  <c r="H8" i="11"/>
  <c r="H7" i="11"/>
  <c r="H6" i="11"/>
  <c r="G14" i="8"/>
  <c r="G11" i="8"/>
  <c r="H31" i="8"/>
  <c r="H30" i="8"/>
  <c r="H29" i="8"/>
  <c r="H28" i="8"/>
  <c r="H27" i="8"/>
  <c r="H26" i="8"/>
  <c r="H25" i="8"/>
  <c r="H24" i="8"/>
  <c r="H23" i="8"/>
  <c r="H22" i="8"/>
  <c r="H20" i="8"/>
  <c r="H19" i="8"/>
  <c r="H17" i="8"/>
  <c r="H14" i="8"/>
  <c r="H13" i="8"/>
  <c r="H12" i="8"/>
  <c r="H11" i="8"/>
  <c r="H8" i="8"/>
  <c r="H7" i="8"/>
  <c r="E21" i="8"/>
  <c r="H21" i="8" s="1"/>
  <c r="H18" i="8"/>
  <c r="L28" i="3"/>
  <c r="L18" i="3"/>
  <c r="I13" i="3"/>
  <c r="I12" i="3"/>
  <c r="L12" i="3" s="1"/>
  <c r="I22" i="3"/>
  <c r="I21" i="3" s="1"/>
  <c r="L21" i="3" s="1"/>
  <c r="D46" i="12" l="1"/>
  <c r="D8" i="12" s="1"/>
  <c r="D7" i="12" s="1"/>
  <c r="D6" i="12" s="1"/>
  <c r="I11" i="3"/>
  <c r="H9" i="8"/>
  <c r="I14" i="1"/>
  <c r="H10" i="3"/>
  <c r="H16" i="1"/>
  <c r="L11" i="3" l="1"/>
  <c r="I10" i="3"/>
  <c r="L10" i="3" s="1"/>
  <c r="H15" i="1"/>
  <c r="E157" i="12"/>
  <c r="F6" i="8"/>
  <c r="J37" i="3"/>
  <c r="J36" i="3" s="1"/>
  <c r="K15" i="1"/>
  <c r="K14" i="1"/>
  <c r="K11" i="1"/>
  <c r="K10" i="1"/>
  <c r="J16" i="1"/>
  <c r="K16" i="1" s="1"/>
  <c r="G16" i="1"/>
  <c r="J13" i="1"/>
  <c r="K13" i="1" s="1"/>
  <c r="K25" i="1"/>
  <c r="K24" i="1"/>
  <c r="G25" i="3" l="1"/>
  <c r="G22" i="3"/>
  <c r="G21" i="3"/>
  <c r="G11" i="3" s="1"/>
  <c r="G13" i="3"/>
  <c r="H22" i="3" l="1"/>
  <c r="H21" i="3"/>
  <c r="H11" i="3" s="1"/>
  <c r="F21" i="8"/>
  <c r="D21" i="8"/>
  <c r="D6" i="8" l="1"/>
  <c r="E6" i="12"/>
  <c r="E7" i="12" s="1"/>
  <c r="F158" i="12"/>
  <c r="F157" i="12"/>
  <c r="F110" i="12"/>
  <c r="F107" i="12"/>
  <c r="F106" i="12"/>
  <c r="F105" i="12"/>
  <c r="F84" i="12"/>
  <c r="F83" i="12"/>
  <c r="F82" i="12"/>
  <c r="F73" i="12"/>
  <c r="F72" i="12"/>
  <c r="F54" i="12"/>
  <c r="F50" i="12"/>
  <c r="F49" i="12"/>
  <c r="F48" i="12"/>
  <c r="F47" i="12"/>
  <c r="F46" i="12"/>
  <c r="F43" i="12"/>
  <c r="F42" i="12"/>
  <c r="F12" i="12"/>
  <c r="F10" i="12"/>
  <c r="F9" i="12"/>
  <c r="E8" i="12"/>
  <c r="F8" i="12" s="1"/>
  <c r="E84" i="12"/>
  <c r="E83" i="12" s="1"/>
  <c r="E82" i="12" s="1"/>
  <c r="E9" i="12"/>
  <c r="E47" i="12"/>
  <c r="E72" i="12"/>
  <c r="E48" i="12"/>
  <c r="E158" i="12"/>
  <c r="E162" i="12"/>
  <c r="E159" i="12"/>
  <c r="E168" i="12"/>
  <c r="E107" i="12"/>
  <c r="E146" i="12"/>
  <c r="E147" i="12"/>
  <c r="E135" i="12"/>
  <c r="E124" i="12"/>
  <c r="E119" i="12"/>
  <c r="E116" i="12"/>
  <c r="E115" i="12" s="1"/>
  <c r="E106" i="12" s="1"/>
  <c r="E105" i="12" s="1"/>
  <c r="E113" i="12"/>
  <c r="E111" i="12"/>
  <c r="E109" i="12"/>
  <c r="E95" i="12"/>
  <c r="E58" i="12"/>
  <c r="E73" i="12"/>
  <c r="E69" i="12"/>
  <c r="C74" i="12"/>
  <c r="E15" i="12"/>
  <c r="E36" i="12"/>
  <c r="E25" i="12"/>
  <c r="E14" i="12" s="1"/>
  <c r="E19" i="12"/>
  <c r="C21" i="8"/>
  <c r="C6" i="8"/>
  <c r="K95" i="3"/>
  <c r="K94" i="3"/>
  <c r="K89" i="3"/>
  <c r="K88" i="3"/>
  <c r="K87" i="3"/>
  <c r="K86" i="3"/>
  <c r="K85" i="3"/>
  <c r="K84" i="3"/>
  <c r="K83" i="3"/>
  <c r="K82" i="3"/>
  <c r="K77" i="3"/>
  <c r="K76" i="3"/>
  <c r="K75" i="3"/>
  <c r="K74" i="3"/>
  <c r="K73" i="3"/>
  <c r="K72" i="3"/>
  <c r="K71" i="3"/>
  <c r="J70" i="3"/>
  <c r="K70" i="3" s="1"/>
  <c r="K69" i="3"/>
  <c r="K68" i="3"/>
  <c r="K67" i="3"/>
  <c r="K66" i="3"/>
  <c r="K65" i="3"/>
  <c r="K64" i="3"/>
  <c r="K63" i="3"/>
  <c r="K62" i="3"/>
  <c r="K61" i="3"/>
  <c r="K60" i="3"/>
  <c r="K59" i="3"/>
  <c r="K58" i="3"/>
  <c r="J58" i="3"/>
  <c r="K57" i="3"/>
  <c r="K56" i="3"/>
  <c r="K55" i="3"/>
  <c r="K54" i="3"/>
  <c r="K53" i="3"/>
  <c r="J52" i="3"/>
  <c r="K52" i="3" s="1"/>
  <c r="K51" i="3"/>
  <c r="K50" i="3"/>
  <c r="K49" i="3"/>
  <c r="J48" i="3"/>
  <c r="J47" i="3" s="1"/>
  <c r="K46" i="3"/>
  <c r="K45" i="3"/>
  <c r="K43" i="3"/>
  <c r="K41" i="3"/>
  <c r="K40" i="3"/>
  <c r="J44" i="3"/>
  <c r="K44" i="3" s="1"/>
  <c r="J42" i="3"/>
  <c r="K42" i="3" s="1"/>
  <c r="J39" i="3"/>
  <c r="J38" i="3" s="1"/>
  <c r="K32" i="3"/>
  <c r="K30" i="3"/>
  <c r="K29" i="3"/>
  <c r="K27" i="3"/>
  <c r="K26" i="3"/>
  <c r="K24" i="3"/>
  <c r="K20" i="3"/>
  <c r="K19" i="3"/>
  <c r="K15" i="3"/>
  <c r="K14" i="3"/>
  <c r="J25" i="3"/>
  <c r="K25" i="3" s="1"/>
  <c r="J28" i="3"/>
  <c r="K28" i="3" s="1"/>
  <c r="J30" i="3"/>
  <c r="J18" i="3"/>
  <c r="K18" i="3" s="1"/>
  <c r="J12" i="3"/>
  <c r="K12" i="3" s="1"/>
  <c r="J13" i="3"/>
  <c r="K13" i="3" s="1"/>
  <c r="J21" i="3"/>
  <c r="J22" i="3"/>
  <c r="K22" i="3" s="1"/>
  <c r="J16" i="3"/>
  <c r="G79" i="3"/>
  <c r="G70" i="3"/>
  <c r="G58" i="3"/>
  <c r="G52" i="3"/>
  <c r="G48" i="3"/>
  <c r="G47" i="3" s="1"/>
  <c r="G44" i="3"/>
  <c r="G39" i="3"/>
  <c r="K39" i="3" s="1"/>
  <c r="E46" i="12" l="1"/>
  <c r="K21" i="3"/>
  <c r="K48" i="3"/>
  <c r="J11" i="3"/>
  <c r="G38" i="3"/>
  <c r="G37" i="3" s="1"/>
  <c r="G36" i="3" s="1"/>
  <c r="K78" i="3"/>
  <c r="L78" i="3"/>
  <c r="K79" i="3"/>
  <c r="K80" i="3"/>
  <c r="K81" i="3"/>
  <c r="L82" i="3"/>
  <c r="L85" i="3"/>
  <c r="K90" i="3"/>
  <c r="K92" i="3"/>
  <c r="F6" i="12" l="1"/>
  <c r="F7" i="12"/>
  <c r="J10" i="3"/>
  <c r="K11" i="3"/>
  <c r="K47" i="3"/>
  <c r="L47" i="3"/>
  <c r="L38" i="3"/>
  <c r="F168" i="12"/>
  <c r="F165" i="12"/>
  <c r="F162" i="12"/>
  <c r="F160" i="12"/>
  <c r="F159" i="12"/>
  <c r="F155" i="12"/>
  <c r="F151" i="12"/>
  <c r="F143" i="12"/>
  <c r="F142" i="12"/>
  <c r="F135" i="12"/>
  <c r="F133" i="12"/>
  <c r="F124" i="12"/>
  <c r="F119" i="12"/>
  <c r="F112" i="12"/>
  <c r="F108" i="12"/>
  <c r="F103" i="12"/>
  <c r="F101" i="12"/>
  <c r="F99" i="12"/>
  <c r="F95" i="12"/>
  <c r="F89" i="12"/>
  <c r="F85" i="12"/>
  <c r="F80" i="12"/>
  <c r="F74" i="12"/>
  <c r="F69" i="12"/>
  <c r="F62" i="12"/>
  <c r="F58" i="12"/>
  <c r="F55" i="12"/>
  <c r="F52" i="12"/>
  <c r="F36" i="12"/>
  <c r="F34" i="12"/>
  <c r="F25" i="12"/>
  <c r="F19" i="12"/>
  <c r="F15" i="12"/>
  <c r="F13" i="12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3" i="8"/>
  <c r="G12" i="8"/>
  <c r="G9" i="8"/>
  <c r="G8" i="8"/>
  <c r="G7" i="8"/>
  <c r="G6" i="8"/>
  <c r="K10" i="3" l="1"/>
  <c r="L37" i="3"/>
  <c r="F100" i="12"/>
  <c r="F115" i="12" l="1"/>
  <c r="F116" i="12"/>
  <c r="E67" i="12"/>
  <c r="F67" i="12" s="1"/>
  <c r="E11" i="12"/>
  <c r="E10" i="12" s="1"/>
  <c r="C43" i="12"/>
  <c r="D10" i="12" l="1"/>
  <c r="D9" i="12" s="1"/>
  <c r="L24" i="1" l="1"/>
  <c r="L15" i="1"/>
  <c r="L14" i="1"/>
  <c r="L11" i="1"/>
  <c r="L13" i="1" l="1"/>
  <c r="L16" i="1" l="1"/>
  <c r="L25" i="1" l="1"/>
  <c r="F93" i="12" l="1"/>
  <c r="E87" i="12"/>
  <c r="F87" i="12" s="1"/>
  <c r="H16" i="8"/>
  <c r="H15" i="8"/>
  <c r="E16" i="8"/>
  <c r="E15" i="8"/>
  <c r="E6" i="8"/>
  <c r="H6" i="8"/>
</calcChain>
</file>

<file path=xl/sharedStrings.xml><?xml version="1.0" encoding="utf-8"?>
<sst xmlns="http://schemas.openxmlformats.org/spreadsheetml/2006/main" count="513" uniqueCount="210">
  <si>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</si>
  <si>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</si>
  <si>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</si>
  <si>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</si>
  <si>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</si>
  <si>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</si>
  <si>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</si>
  <si>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</si>
  <si>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</si>
  <si>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</si>
  <si>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</si>
  <si>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</si>
  <si>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</si>
  <si>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</si>
  <si>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</si>
  <si>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</si>
  <si>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</si>
  <si>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</si>
  <si>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</si>
  <si>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</si>
  <si>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</si>
  <si>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</si>
  <si>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</si>
  <si>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</si>
  <si>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</si>
  <si>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</si>
  <si>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</si>
  <si>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</si>
  <si>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</si>
  <si>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</si>
  <si>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</si>
  <si>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</si>
  <si>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</si>
  <si>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</si>
  <si>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</si>
  <si>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</si>
  <si>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</si>
  <si>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</si>
  <si>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</si>
  <si>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</si>
  <si>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</si>
  <si>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</si>
  <si>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</si>
  <si>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</si>
  <si>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</si>
  <si>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TEKUĆI PLAN 2023.*</t>
  </si>
  <si>
    <t>INDEKS**</t>
  </si>
  <si>
    <t>TEKUĆI PLAN 2023.**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</si>
  <si>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</si>
  <si>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</si>
  <si>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</si>
  <si>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</si>
  <si>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</si>
  <si>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</si>
  <si>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</si>
  <si>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</si>
  <si>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</si>
  <si>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</si>
  <si>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</si>
  <si>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</si>
  <si>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</si>
  <si>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</si>
  <si>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</si>
  <si>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SAŽETAK  RAČUNA PRIHODA I RASHODA I  RAČUNA FINANCIRANJA  može sadržavati i dodatne podatke.</t>
  </si>
  <si>
    <t xml:space="preserve">OSTVARENJE/IZVRŠENJE 
2022. </t>
  </si>
  <si>
    <t xml:space="preserve">OSTVARENJE/IZVRŠENJE 
2023. </t>
  </si>
  <si>
    <t>09 Obrazovanje</t>
  </si>
  <si>
    <t xml:space="preserve">IZVRŠENJE 
2023. </t>
  </si>
  <si>
    <t>092 srednjoškolsko obrazovanje</t>
  </si>
  <si>
    <t xml:space="preserve">POSEBNI DIO </t>
  </si>
  <si>
    <t>IZVRŠENJE RASHODA I IZDATAKA PO EKONOMSKOJ I PROGRAMSKOJ KLASIFIKACIJI</t>
  </si>
  <si>
    <t>I IZVORIMA FINANCIRANJA</t>
  </si>
  <si>
    <t>RAČUN</t>
  </si>
  <si>
    <t>VRSTA RASHODA / IZDATAKA</t>
  </si>
  <si>
    <t>INDEKS 5/3*100</t>
  </si>
  <si>
    <t>Glavni program AXX OBRAZOVANJE I KULTURA</t>
  </si>
  <si>
    <t>RASHODI POSLOVANJA</t>
  </si>
  <si>
    <t>-</t>
  </si>
  <si>
    <t>Naknade za prijevoz, za rad na terenu iodvojeni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</si>
  <si>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</si>
  <si>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</si>
  <si>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</si>
  <si>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</si>
  <si>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</si>
  <si>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Sitni inventar i auto gume</t>
  </si>
  <si>
    <t>Rashodi za usluge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</si>
  <si>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</si>
  <si>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</si>
  <si>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</si>
  <si>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</si>
  <si>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</si>
  <si>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</si>
  <si>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</si>
  <si>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</si>
  <si>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tr. osobama izvan r. odnosa</t>
  </si>
  <si>
    <t>Naknade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</si>
  <si>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</si>
  <si>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</si>
  <si>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</si>
  <si>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</si>
  <si>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</si>
  <si>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Financijski  rashodi</t>
  </si>
  <si>
    <t>Ostali financijski rashodi</t>
  </si>
  <si>
    <t>Bankarske usluge i usluge platnog prometa</t>
  </si>
  <si>
    <t>Zatezne kamate</t>
  </si>
  <si>
    <t>Izvor  3.1. VLASTITI PRIHODI</t>
  </si>
  <si>
    <t>Usluge telefona,pošte i prijevoza</t>
  </si>
  <si>
    <t>Usluge tekućeg i investicijskog održavanja</t>
  </si>
  <si>
    <t>Naknade troškova osobama izvan radnog odnosa</t>
  </si>
  <si>
    <t>Rashodi za nabavu proizvedene dugotrajne  imovine</t>
  </si>
  <si>
    <t>Postrojenja i oprema</t>
  </si>
  <si>
    <t>Naknada troškova osobama izvan radnog odnosa</t>
  </si>
  <si>
    <t>Naknade za rad predstavničkih i izvršnih tijela, povjerenstai sl.</t>
  </si>
  <si>
    <t xml:space="preserve">Izvor  5.3. POMOĆI </t>
  </si>
  <si>
    <t>Ostali rashodi za zaposlene</t>
  </si>
  <si>
    <t>Doprinosi na plaće</t>
  </si>
  <si>
    <t>Doprinosi za obvezno zdravstveno osiguranje</t>
  </si>
  <si>
    <t>Doprinosi za obvezno osiguranje u slučaju nezaposlenosti</t>
  </si>
  <si>
    <t>Uredska oprema i namještaj</t>
  </si>
  <si>
    <t xml:space="preserve">Izvor  6.1. DONACIJE </t>
  </si>
  <si>
    <t>Prihodi po posebnim propisima</t>
  </si>
  <si>
    <t>5.2. Opći prihodi i primici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</si>
  <si>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</si>
  <si>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</si>
  <si>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Kapitalne  pomoći proračunskim korisnicima iz proračuna koji im nije nadležan </t>
  </si>
  <si>
    <t>Prihodi od upravnih i administrativnih pristojbi, pristojbi po posebnim propisima i naknadama</t>
  </si>
  <si>
    <t xml:space="preserve">Ostali nespomenuti prihodi </t>
  </si>
  <si>
    <t>Prihodi od prodaje proizvoda i robe te pruženih usluga i prihodi od donacija</t>
  </si>
  <si>
    <t xml:space="preserve">Prihodi od prodaje proizvoda i robe te pruženih usluga </t>
  </si>
  <si>
    <t xml:space="preserve">Prihodi od pruženih usluga </t>
  </si>
  <si>
    <t>Donacije od pravnih i fizičkih osoba izvan općeg proračuna i povrat donacije po protestiranim jamstvima</t>
  </si>
  <si>
    <t xml:space="preserve">Tekuće donacije </t>
  </si>
  <si>
    <t xml:space="preserve">Kapitalne donacije </t>
  </si>
  <si>
    <t xml:space="preserve">Prihodi iz nadležnog proračuna i od HZZO-a temeljem ugovronih obveza </t>
  </si>
  <si>
    <t>Prihodi iz nadležnog proračuna za financiranje redovne djelatnosti proračunskih korisnika</t>
  </si>
  <si>
    <t>Prihodi iz nadležnog proračuna za financiranje rashoda poslovanja</t>
  </si>
  <si>
    <t xml:space="preserve">Prihodi iz nadležnog proračuna za financiranje rashoda za nabavu nefinancijske imovine </t>
  </si>
  <si>
    <t>Plaće za prekovremeni rad</t>
  </si>
  <si>
    <t xml:space="preserve">Materijalni rashodi </t>
  </si>
  <si>
    <t xml:space="preserve">Naknade za prijevoz,za rad na terenu i odvojeni život </t>
  </si>
  <si>
    <t xml:space="preserve">Stručno usavršavanje </t>
  </si>
  <si>
    <t xml:space="preserve">Rashodi za materijal i energiju </t>
  </si>
  <si>
    <t xml:space="preserve">Materijal i sirovine </t>
  </si>
  <si>
    <t xml:space="preserve">Energija </t>
  </si>
  <si>
    <t>Sitni inventar</t>
  </si>
  <si>
    <t>Službena,radna i zaštitna odjeća i obuća</t>
  </si>
  <si>
    <t xml:space="preserve">Rashodi za usluge </t>
  </si>
  <si>
    <t xml:space="preserve">Komunalne usluge </t>
  </si>
  <si>
    <t xml:space="preserve">Zdravstvene i veterinarske usluge </t>
  </si>
  <si>
    <t xml:space="preserve">Intelektualne i osobne usluge </t>
  </si>
  <si>
    <t xml:space="preserve">Računalne usluge </t>
  </si>
  <si>
    <t xml:space="preserve">Ostale usluge </t>
  </si>
  <si>
    <t xml:space="preserve">Naknade za rad predstavničkih i izvršnih tijela, povjerenstava i slično </t>
  </si>
  <si>
    <t xml:space="preserve">Članarine </t>
  </si>
  <si>
    <t xml:space="preserve">Pristojbe i naknade </t>
  </si>
  <si>
    <t>Troškovi sudskih postupaka</t>
  </si>
  <si>
    <t>Financijski rashodi</t>
  </si>
  <si>
    <t xml:space="preserve">Ostali financijski rashodi </t>
  </si>
  <si>
    <t xml:space="preserve">Zatezne kamate </t>
  </si>
  <si>
    <t xml:space="preserve">Ostali rashodi </t>
  </si>
  <si>
    <t>Tekuće donacije u naravi</t>
  </si>
  <si>
    <t xml:space="preserve">Rashodi za nabavu nefinacijske imovine </t>
  </si>
  <si>
    <t xml:space="preserve">Rashodi za nabavu proizvedene dug. Imovine </t>
  </si>
  <si>
    <t xml:space="preserve">Postrojenja i oprema </t>
  </si>
  <si>
    <t xml:space="preserve">Uredska oprema i namještaj </t>
  </si>
  <si>
    <t xml:space="preserve">Medicinska i labaratorijska oprema </t>
  </si>
  <si>
    <t xml:space="preserve">Sportska i glazbena oprema </t>
  </si>
  <si>
    <t>Knjige, umjetnička djela i ostale izložbene vrijednosti</t>
  </si>
  <si>
    <t xml:space="preserve">Knjige </t>
  </si>
  <si>
    <t xml:space="preserve">3.1. Vlastiti prihodi </t>
  </si>
  <si>
    <t xml:space="preserve">4.2. Prihodi za posebne namjene </t>
  </si>
  <si>
    <t xml:space="preserve">5.3. Pomoći </t>
  </si>
  <si>
    <t xml:space="preserve"> OPĆI PRIHODI I PRIMICI</t>
  </si>
  <si>
    <t xml:space="preserve"> VLASTITI PRIHODI </t>
  </si>
  <si>
    <t xml:space="preserve"> PRIHODI ZA POSEBNE NAMJENE </t>
  </si>
  <si>
    <t>POMOĆI</t>
  </si>
  <si>
    <t xml:space="preserve">DONACIJE </t>
  </si>
  <si>
    <t xml:space="preserve">6.2. Donacije </t>
  </si>
  <si>
    <t xml:space="preserve">Rashodi za zaposlene </t>
  </si>
  <si>
    <t xml:space="preserve">Školska oprema i namještaj </t>
  </si>
  <si>
    <t xml:space="preserve">Izvor  4.2. PRIHODI ZA POSEBNE NAMJENE </t>
  </si>
  <si>
    <t xml:space="preserve">Višak prihoda </t>
  </si>
  <si>
    <t xml:space="preserve">Prihodi od prodaje proizvoda i usluga </t>
  </si>
  <si>
    <t>Tekuće pomoći iz državnog proračuna temeljem prijenosa EU sredstava</t>
  </si>
  <si>
    <t>Pomoći temeljem prijenosa EU sredstava</t>
  </si>
  <si>
    <t xml:space="preserve">Komunikacijska oprema </t>
  </si>
  <si>
    <t xml:space="preserve">Instrumenti, uređaji i strojevi </t>
  </si>
  <si>
    <t xml:space="preserve">Uređaji za ostale namjene </t>
  </si>
  <si>
    <t>Dodatna ulaganja na postrojenjima i opremi</t>
  </si>
  <si>
    <t>Službena, radna i zaštitna odjeća i obuća</t>
  </si>
  <si>
    <t>Program 6000 Odgoj i obrazovanje</t>
  </si>
  <si>
    <t xml:space="preserve">Aktivnost A600004 Srednje školstvo </t>
  </si>
  <si>
    <t>Izvor  5.2. DECENTRALIZIRANA SREDSTVA</t>
  </si>
  <si>
    <t>Aktivnost A60007 Financiranje iznad minimalnog standarda-srednje školstvo</t>
  </si>
  <si>
    <t>Komunikacijska oprema</t>
  </si>
  <si>
    <t>IZVORNI PLAN 2023.*</t>
  </si>
  <si>
    <t>IZVORNI PLAN  2023.*</t>
  </si>
  <si>
    <t xml:space="preserve">922- Višak prihoda </t>
  </si>
  <si>
    <t>IZVORNI PLAN  2024.*</t>
  </si>
  <si>
    <t>TEKUĆI PLAN 2024.*</t>
  </si>
  <si>
    <t xml:space="preserve">OSTVARENJE/IZVRŠENJE 
2024. </t>
  </si>
  <si>
    <t>IZVORNI PLAN 2024.*</t>
  </si>
  <si>
    <t xml:space="preserve">IZVRŠENJE 
2024. </t>
  </si>
  <si>
    <t>IZVORNI PLAN 2024</t>
  </si>
  <si>
    <t>TEKUĆI PLAN 2024.</t>
  </si>
  <si>
    <t>IZVRŠENJE PLANA 2024.</t>
  </si>
  <si>
    <t>Knjige</t>
  </si>
  <si>
    <t>Uređaji, strojevi  i oprema za ostale namjene</t>
  </si>
  <si>
    <t>+</t>
  </si>
  <si>
    <t>IZVJEŠTAJ O IZVRŠENJU FINANCIJSKOG PLANA GIMNAZIJE MATIJA MESIĆ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</si>
</sst>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MS Sans Serif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27" fillId="0" borderId="0"/>
  </cellStyleXfs>
  <cellXfs count="145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20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right" vertical="center" wrapText="1"/>
    </xf>
    <xf numFmtId="4" fontId="22" fillId="5" borderId="3" xfId="0" applyNumberFormat="1" applyFont="1" applyFill="1" applyBorder="1" applyAlignment="1">
      <alignment horizontal="right" vertical="center" wrapText="1"/>
    </xf>
    <xf numFmtId="2" fontId="22" fillId="5" borderId="3" xfId="0" applyNumberFormat="1" applyFont="1" applyFill="1" applyBorder="1" applyAlignment="1">
      <alignment horizontal="right" vertical="center" wrapText="1"/>
    </xf>
    <xf numFmtId="4" fontId="20" fillId="5" borderId="3" xfId="0" applyNumberFormat="1" applyFont="1" applyFill="1" applyBorder="1" applyAlignment="1">
      <alignment horizontal="right" vertical="center" wrapText="1"/>
    </xf>
    <xf numFmtId="2" fontId="20" fillId="5" borderId="3" xfId="0" applyNumberFormat="1" applyFont="1" applyFill="1" applyBorder="1" applyAlignment="1">
      <alignment horizontal="right" vertical="center" wrapText="1"/>
    </xf>
    <xf numFmtId="4" fontId="20" fillId="4" borderId="3" xfId="0" applyNumberFormat="1" applyFont="1" applyFill="1" applyBorder="1" applyAlignment="1">
      <alignment horizontal="right" vertical="center" wrapText="1"/>
    </xf>
    <xf numFmtId="2" fontId="20" fillId="4" borderId="3" xfId="0" applyNumberFormat="1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 wrapText="1"/>
    </xf>
    <xf numFmtId="4" fontId="20" fillId="2" borderId="3" xfId="0" applyNumberFormat="1" applyFont="1" applyFill="1" applyBorder="1" applyAlignment="1">
      <alignment horizontal="right" vertical="center"/>
    </xf>
    <xf numFmtId="2" fontId="20" fillId="2" borderId="3" xfId="0" applyNumberFormat="1" applyFont="1" applyFill="1" applyBorder="1" applyAlignment="1">
      <alignment horizontal="right" vertical="center" wrapText="1"/>
    </xf>
    <xf numFmtId="4" fontId="20" fillId="2" borderId="3" xfId="0" applyNumberFormat="1" applyFont="1" applyFill="1" applyBorder="1" applyAlignment="1">
      <alignment horizontal="right" vertical="center" wrapText="1"/>
    </xf>
    <xf numFmtId="0" fontId="23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vertical="center" wrapText="1"/>
    </xf>
    <xf numFmtId="4" fontId="23" fillId="2" borderId="3" xfId="0" applyNumberFormat="1" applyFont="1" applyFill="1" applyBorder="1" applyAlignment="1">
      <alignment horizontal="right" vertical="center" wrapText="1"/>
    </xf>
    <xf numFmtId="2" fontId="23" fillId="2" borderId="3" xfId="0" applyNumberFormat="1" applyFont="1" applyFill="1" applyBorder="1" applyAlignment="1">
      <alignment horizontal="righ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righ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25" fillId="0" borderId="3" xfId="0" applyFont="1" applyBorder="1"/>
    <xf numFmtId="0" fontId="25" fillId="0" borderId="3" xfId="0" applyFont="1" applyBorder="1" applyAlignment="1">
      <alignment horizontal="left"/>
    </xf>
    <xf numFmtId="0" fontId="26" fillId="0" borderId="3" xfId="0" applyFont="1" applyBorder="1"/>
    <xf numFmtId="0" fontId="26" fillId="0" borderId="3" xfId="0" applyFont="1" applyBorder="1" applyAlignment="1">
      <alignment horizontal="left"/>
    </xf>
    <xf numFmtId="0" fontId="25" fillId="0" borderId="3" xfId="0" applyFont="1" applyBorder="1" applyAlignment="1">
      <alignment wrapText="1"/>
    </xf>
    <xf numFmtId="0" fontId="25" fillId="0" borderId="0" xfId="0" applyFont="1"/>
    <xf numFmtId="4" fontId="4" fillId="2" borderId="0" xfId="0" applyNumberFormat="1" applyFont="1" applyFill="1" applyBorder="1" applyAlignment="1" applyProtection="1">
      <alignment horizontal="center" vertical="center" wrapText="1"/>
    </xf>
    <xf numFmtId="4" fontId="6" fillId="3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 applyProtection="1">
      <alignment horizontal="right" wrapText="1"/>
    </xf>
    <xf numFmtId="4" fontId="6" fillId="0" borderId="3" xfId="1" applyNumberFormat="1" applyFont="1" applyBorder="1" applyAlignment="1">
      <alignment horizontal="right"/>
    </xf>
    <xf numFmtId="4" fontId="6" fillId="3" borderId="3" xfId="1" applyNumberFormat="1" applyFont="1" applyFill="1" applyBorder="1" applyAlignment="1" applyProtection="1">
      <alignment horizontal="right" wrapText="1"/>
    </xf>
    <xf numFmtId="4" fontId="6" fillId="3" borderId="3" xfId="1" applyNumberFormat="1" applyFont="1" applyFill="1" applyBorder="1" applyAlignment="1">
      <alignment horizontal="right" vertical="top"/>
    </xf>
    <xf numFmtId="4" fontId="6" fillId="0" borderId="3" xfId="1" applyNumberFormat="1" applyFont="1" applyFill="1" applyBorder="1" applyAlignment="1">
      <alignment horizontal="right" vertical="top"/>
    </xf>
    <xf numFmtId="4" fontId="6" fillId="0" borderId="3" xfId="1" applyNumberFormat="1" applyFont="1" applyBorder="1" applyAlignment="1">
      <alignment horizontal="right" vertical="top"/>
    </xf>
    <xf numFmtId="4" fontId="3" fillId="2" borderId="3" xfId="0" applyNumberFormat="1" applyFont="1" applyFill="1" applyBorder="1" applyAlignment="1">
      <alignment horizontal="right"/>
    </xf>
    <xf numFmtId="4" fontId="25" fillId="0" borderId="3" xfId="0" applyNumberFormat="1" applyFont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/>
    </xf>
    <xf numFmtId="4" fontId="26" fillId="0" borderId="3" xfId="0" applyNumberFormat="1" applyFont="1" applyBorder="1"/>
    <xf numFmtId="4" fontId="9" fillId="2" borderId="3" xfId="0" quotePrefix="1" applyNumberFormat="1" applyFont="1" applyFill="1" applyBorder="1" applyAlignment="1">
      <alignment horizontal="right" vertical="center"/>
    </xf>
    <xf numFmtId="4" fontId="23" fillId="2" borderId="3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4" fontId="28" fillId="0" borderId="3" xfId="0" applyNumberFormat="1" applyFont="1" applyBorder="1"/>
    <xf numFmtId="4" fontId="9" fillId="0" borderId="3" xfId="0" applyNumberFormat="1" applyFont="1" applyBorder="1"/>
    <xf numFmtId="4" fontId="20" fillId="6" borderId="3" xfId="0" applyNumberFormat="1" applyFont="1" applyFill="1" applyBorder="1" applyAlignment="1">
      <alignment horizontal="right" vertical="center"/>
    </xf>
    <xf numFmtId="4" fontId="20" fillId="4" borderId="3" xfId="0" applyNumberFormat="1" applyFont="1" applyFill="1" applyBorder="1" applyAlignment="1">
      <alignment horizontal="right" vertical="center"/>
    </xf>
    <xf numFmtId="4" fontId="28" fillId="2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>
      <alignment horizontal="righ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1" xfId="0" quotePrefix="1" applyFont="1" applyFill="1" applyBorder="1" applyAlignment="1">
      <alignment horizontal="left"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vertical="center" wrapText="1"/>
    </xf>
    <xf numFmtId="0" fontId="22" fillId="5" borderId="3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</cellXfs>
  <cellStyles count="3">
    <cellStyle name="Normalno" xfId="0" builtinId="0"/>
    <cellStyle name="Normal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opLeftCell="A2" workbookViewId="0">
      <selection activeCell="L11" sqref="L11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1:13" ht="45" hidden="1" customHeight="1" x14ac:dyDescent="0.25">
      <c r="A1" s="125"/>
      <c r="B1" s="125"/>
      <c r="C1" s="125"/>
      <c r="D1" s="125"/>
      <c r="E1" s="125"/>
      <c r="F1" s="125"/>
      <c r="G1" s="125"/>
      <c r="H1" s="125"/>
      <c r="I1" s="125"/>
      <c r="J1" s="93"/>
      <c r="K1" s="93"/>
      <c r="L1" s="93"/>
      <c r="M1" s="95"/>
    </row>
    <row r="2" spans="1:13" ht="29.25" customHeight="1" x14ac:dyDescent="0.25">
      <c r="A2" s="95"/>
      <c r="B2" s="38"/>
      <c r="C2" s="124" t="s">
        <v>209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5.75" customHeight="1" x14ac:dyDescent="0.25">
      <c r="A3" s="95"/>
      <c r="B3" s="124" t="s">
        <v>10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97"/>
    </row>
    <row r="4" spans="1:13" ht="36" customHeight="1" x14ac:dyDescent="0.25">
      <c r="A4" s="95"/>
      <c r="B4" s="128"/>
      <c r="C4" s="128"/>
      <c r="D4" s="128"/>
      <c r="E4" s="38"/>
      <c r="F4" s="38"/>
      <c r="G4" s="38"/>
      <c r="H4" s="38"/>
      <c r="I4" s="38"/>
      <c r="J4" s="96"/>
      <c r="K4" s="96"/>
      <c r="L4" s="98"/>
      <c r="M4" s="97"/>
    </row>
    <row r="5" spans="1:13" ht="18" customHeight="1" x14ac:dyDescent="0.25">
      <c r="A5" s="95"/>
      <c r="B5" s="124" t="s">
        <v>55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97"/>
    </row>
    <row r="6" spans="1:13" ht="18" customHeight="1" x14ac:dyDescent="0.25">
      <c r="B6" s="93"/>
      <c r="C6" s="99"/>
      <c r="D6" s="99"/>
      <c r="E6" s="99"/>
      <c r="F6" s="99"/>
      <c r="G6" s="99"/>
      <c r="H6" s="99"/>
      <c r="I6" s="99"/>
      <c r="J6" s="99"/>
      <c r="K6" s="99"/>
      <c r="L6" s="98"/>
      <c r="M6" s="97"/>
    </row>
    <row r="7" spans="1:13" x14ac:dyDescent="0.25">
      <c r="B7" s="107" t="s">
        <v>56</v>
      </c>
      <c r="C7" s="107"/>
      <c r="D7" s="107"/>
      <c r="E7" s="107"/>
      <c r="F7" s="107"/>
      <c r="G7" s="40"/>
      <c r="H7" s="40"/>
      <c r="I7" s="40"/>
      <c r="J7" s="40"/>
      <c r="K7" s="41"/>
      <c r="L7" s="39"/>
    </row>
    <row r="8" spans="1:13" ht="25.5" x14ac:dyDescent="0.25">
      <c r="B8" s="108" t="s">
        <v>6</v>
      </c>
      <c r="C8" s="109"/>
      <c r="D8" s="109"/>
      <c r="E8" s="109"/>
      <c r="F8" s="110"/>
      <c r="G8" s="21" t="s">
        <v>65</v>
      </c>
      <c r="H8" s="1" t="s">
        <v>198</v>
      </c>
      <c r="I8" s="1" t="s">
        <v>199</v>
      </c>
      <c r="J8" s="21" t="s">
        <v>200</v>
      </c>
      <c r="K8" s="1" t="s">
        <v>15</v>
      </c>
      <c r="L8" s="1" t="s">
        <v>46</v>
      </c>
    </row>
    <row r="9" spans="1:13" s="24" customFormat="1" ht="11.25" x14ac:dyDescent="0.2">
      <c r="B9" s="118">
        <v>1</v>
      </c>
      <c r="C9" s="118"/>
      <c r="D9" s="118"/>
      <c r="E9" s="118"/>
      <c r="F9" s="119"/>
      <c r="G9" s="23">
        <v>2</v>
      </c>
      <c r="H9" s="22">
        <v>3</v>
      </c>
      <c r="I9" s="22">
        <v>4</v>
      </c>
      <c r="J9" s="22">
        <v>5</v>
      </c>
      <c r="K9" s="22" t="s">
        <v>17</v>
      </c>
      <c r="L9" s="22" t="s">
        <v>18</v>
      </c>
    </row>
    <row r="10" spans="1:13" x14ac:dyDescent="0.25">
      <c r="B10" s="120" t="s">
        <v>0</v>
      </c>
      <c r="C10" s="121"/>
      <c r="D10" s="121"/>
      <c r="E10" s="121"/>
      <c r="F10" s="122"/>
      <c r="G10" s="82">
        <v>2006180.62</v>
      </c>
      <c r="H10" s="77">
        <v>1899231.75</v>
      </c>
      <c r="I10" s="105">
        <v>2713640.24</v>
      </c>
      <c r="J10" s="77">
        <v>2383269.62</v>
      </c>
      <c r="K10" s="77">
        <f>SUM(J10/G10)*100</f>
        <v>118.79636341018987</v>
      </c>
      <c r="L10" s="77">
        <f>SUM(J10/I10)*100</f>
        <v>87.825555682355301</v>
      </c>
    </row>
    <row r="11" spans="1:13" x14ac:dyDescent="0.25">
      <c r="B11" s="123" t="s">
        <v>48</v>
      </c>
      <c r="C11" s="113"/>
      <c r="D11" s="113"/>
      <c r="E11" s="113"/>
      <c r="F11" s="115"/>
      <c r="G11" s="83">
        <v>2006180.62</v>
      </c>
      <c r="H11" s="78">
        <v>1899231.75</v>
      </c>
      <c r="I11" s="88">
        <v>2713640.24</v>
      </c>
      <c r="J11" s="78">
        <v>2383269.62</v>
      </c>
      <c r="K11" s="78">
        <f>SUM(J11/G11)*100</f>
        <v>118.79636341018987</v>
      </c>
      <c r="L11" s="78">
        <f>SUM(J11/I11)*100</f>
        <v>87.825555682355301</v>
      </c>
    </row>
    <row r="12" spans="1:13" x14ac:dyDescent="0.25">
      <c r="B12" s="117" t="s">
        <v>53</v>
      </c>
      <c r="C12" s="115"/>
      <c r="D12" s="115"/>
      <c r="E12" s="115"/>
      <c r="F12" s="115"/>
      <c r="G12" s="83">
        <v>0</v>
      </c>
      <c r="H12" s="78">
        <v>0</v>
      </c>
      <c r="I12" s="78">
        <v>0</v>
      </c>
      <c r="J12" s="78">
        <v>0</v>
      </c>
      <c r="K12" s="78"/>
      <c r="L12" s="78"/>
    </row>
    <row r="13" spans="1:13" x14ac:dyDescent="0.25">
      <c r="B13" s="17" t="s">
        <v>1</v>
      </c>
      <c r="C13" s="34"/>
      <c r="D13" s="34"/>
      <c r="E13" s="34"/>
      <c r="F13" s="34"/>
      <c r="G13" s="82">
        <v>2014289.31</v>
      </c>
      <c r="H13" s="77">
        <v>1917895.11</v>
      </c>
      <c r="I13" s="77">
        <v>2740283.86</v>
      </c>
      <c r="J13" s="77">
        <f>J14+J15</f>
        <v>2373971.1199999996</v>
      </c>
      <c r="K13" s="78">
        <f>SUM(J13/G13)*100</f>
        <v>117.8565118830919</v>
      </c>
      <c r="L13" s="77">
        <f>SUM(J13/I13)*100</f>
        <v>86.632306771313822</v>
      </c>
    </row>
    <row r="14" spans="1:13" x14ac:dyDescent="0.25">
      <c r="B14" s="112" t="s">
        <v>49</v>
      </c>
      <c r="C14" s="113"/>
      <c r="D14" s="113"/>
      <c r="E14" s="113"/>
      <c r="F14" s="113"/>
      <c r="G14" s="83">
        <v>2009905.6</v>
      </c>
      <c r="H14" s="78">
        <v>1904224.63</v>
      </c>
      <c r="I14" s="78">
        <f>I13-I15</f>
        <v>2730678.32</v>
      </c>
      <c r="J14" s="78">
        <v>2371455.61</v>
      </c>
      <c r="K14" s="78">
        <f>SUM(J14/G14)*100</f>
        <v>117.98840751525842</v>
      </c>
      <c r="L14" s="79">
        <f>SUM(J14/I14)*100</f>
        <v>86.844927600260149</v>
      </c>
    </row>
    <row r="15" spans="1:13" x14ac:dyDescent="0.25">
      <c r="B15" s="114" t="s">
        <v>50</v>
      </c>
      <c r="C15" s="115"/>
      <c r="D15" s="115"/>
      <c r="E15" s="115"/>
      <c r="F15" s="115"/>
      <c r="G15" s="84">
        <v>4383.71</v>
      </c>
      <c r="H15" s="80">
        <f>H13-H14</f>
        <v>13670.480000000214</v>
      </c>
      <c r="I15" s="80">
        <v>9605.5400000000009</v>
      </c>
      <c r="J15" s="80">
        <v>2515.5100000000002</v>
      </c>
      <c r="K15" s="78">
        <f>SUM(J15/G15)*100</f>
        <v>57.383129814700339</v>
      </c>
      <c r="L15" s="79">
        <f>SUM(J15/I15)*100</f>
        <v>26.188116441137094</v>
      </c>
    </row>
    <row r="16" spans="1:13" x14ac:dyDescent="0.25">
      <c r="B16" s="127" t="s">
        <v>57</v>
      </c>
      <c r="C16" s="121"/>
      <c r="D16" s="121"/>
      <c r="E16" s="121"/>
      <c r="F16" s="121"/>
      <c r="G16" s="82">
        <f>G13-G10</f>
        <v>8108.6899999999441</v>
      </c>
      <c r="H16" s="77">
        <f>H13-H10</f>
        <v>18663.360000000102</v>
      </c>
      <c r="I16" s="81">
        <v>26643.62</v>
      </c>
      <c r="J16" s="81">
        <f>J13-J10</f>
        <v>-9298.5000000004657</v>
      </c>
      <c r="K16" s="78">
        <f>SUM(J16/G16)*100</f>
        <v>-114.67327028164264</v>
      </c>
      <c r="L16" s="81">
        <f>SUM(J16/I16)*100</f>
        <v>-34.899536924788997</v>
      </c>
    </row>
    <row r="17" spans="1:43" ht="18" x14ac:dyDescent="0.25">
      <c r="B17" s="38"/>
      <c r="C17" s="42"/>
      <c r="D17" s="42"/>
      <c r="E17" s="42"/>
      <c r="F17" s="42"/>
      <c r="G17" s="76"/>
      <c r="H17" s="42"/>
      <c r="I17" s="43"/>
      <c r="J17" s="43"/>
      <c r="K17" s="43"/>
      <c r="L17" s="43"/>
    </row>
    <row r="18" spans="1:43" ht="18" customHeight="1" x14ac:dyDescent="0.25">
      <c r="B18" s="107" t="s">
        <v>58</v>
      </c>
      <c r="C18" s="107"/>
      <c r="D18" s="107"/>
      <c r="E18" s="107"/>
      <c r="F18" s="107"/>
      <c r="G18" s="42"/>
      <c r="H18" s="42"/>
      <c r="I18" s="43"/>
      <c r="J18" s="43"/>
      <c r="K18" s="43"/>
      <c r="L18" s="43"/>
    </row>
    <row r="19" spans="1:43" ht="25.5" x14ac:dyDescent="0.25">
      <c r="B19" s="108" t="s">
        <v>6</v>
      </c>
      <c r="C19" s="109"/>
      <c r="D19" s="109"/>
      <c r="E19" s="109"/>
      <c r="F19" s="110"/>
      <c r="G19" s="21" t="s">
        <v>65</v>
      </c>
      <c r="H19" s="1" t="s">
        <v>198</v>
      </c>
      <c r="I19" s="1" t="s">
        <v>199</v>
      </c>
      <c r="J19" s="21" t="s">
        <v>200</v>
      </c>
      <c r="K19" s="1" t="s">
        <v>15</v>
      </c>
      <c r="L19" s="1" t="s">
        <v>46</v>
      </c>
    </row>
    <row r="20" spans="1:43" s="24" customFormat="1" x14ac:dyDescent="0.25">
      <c r="B20" s="118">
        <v>1</v>
      </c>
      <c r="C20" s="118"/>
      <c r="D20" s="118"/>
      <c r="E20" s="118"/>
      <c r="F20" s="119"/>
      <c r="G20" s="23">
        <v>2</v>
      </c>
      <c r="H20" s="22">
        <v>3</v>
      </c>
      <c r="I20" s="22">
        <v>4</v>
      </c>
      <c r="J20" s="22">
        <v>5</v>
      </c>
      <c r="K20" s="22" t="s">
        <v>17</v>
      </c>
      <c r="L20" s="22" t="s">
        <v>18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4"/>
      <c r="B21" s="123" t="s">
        <v>51</v>
      </c>
      <c r="C21" s="132"/>
      <c r="D21" s="132"/>
      <c r="E21" s="132"/>
      <c r="F21" s="133"/>
      <c r="G21" s="80"/>
      <c r="H21" s="80"/>
      <c r="I21" s="80"/>
      <c r="J21" s="80"/>
      <c r="K21" s="80"/>
      <c r="L21" s="80"/>
    </row>
    <row r="22" spans="1:43" x14ac:dyDescent="0.25">
      <c r="A22" s="24"/>
      <c r="B22" s="123" t="s">
        <v>52</v>
      </c>
      <c r="C22" s="113"/>
      <c r="D22" s="113"/>
      <c r="E22" s="113"/>
      <c r="F22" s="113"/>
      <c r="G22" s="80"/>
      <c r="H22" s="80"/>
      <c r="I22" s="80"/>
      <c r="J22" s="80"/>
      <c r="K22" s="80"/>
      <c r="L22" s="80"/>
    </row>
    <row r="23" spans="1:43" s="35" customFormat="1" ht="15" customHeight="1" x14ac:dyDescent="0.25">
      <c r="A23" s="24"/>
      <c r="B23" s="129" t="s">
        <v>54</v>
      </c>
      <c r="C23" s="130"/>
      <c r="D23" s="130"/>
      <c r="E23" s="130"/>
      <c r="F23" s="131"/>
      <c r="G23" s="77"/>
      <c r="H23" s="77"/>
      <c r="I23" s="77"/>
      <c r="J23" s="77"/>
      <c r="K23" s="77"/>
      <c r="L23" s="77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35" customFormat="1" ht="15" customHeight="1" x14ac:dyDescent="0.25">
      <c r="A24" s="24"/>
      <c r="B24" s="129" t="s">
        <v>59</v>
      </c>
      <c r="C24" s="130"/>
      <c r="D24" s="130"/>
      <c r="E24" s="130"/>
      <c r="F24" s="131"/>
      <c r="G24" s="77">
        <v>25874.560000000001</v>
      </c>
      <c r="H24" s="77">
        <v>18663.36</v>
      </c>
      <c r="I24" s="77">
        <v>26643.62</v>
      </c>
      <c r="J24" s="77">
        <v>26643.62</v>
      </c>
      <c r="K24" s="77">
        <f>SUM(J24/G24)*100</f>
        <v>102.97226310321798</v>
      </c>
      <c r="L24" s="77">
        <f>SUM(J24/I24)*100</f>
        <v>100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4"/>
      <c r="B25" s="127" t="s">
        <v>60</v>
      </c>
      <c r="C25" s="121"/>
      <c r="D25" s="121"/>
      <c r="E25" s="121"/>
      <c r="F25" s="121"/>
      <c r="G25" s="77">
        <v>17765.87</v>
      </c>
      <c r="H25" s="77">
        <v>18663.36</v>
      </c>
      <c r="I25" s="77">
        <v>26643.62</v>
      </c>
      <c r="J25" s="77">
        <v>25750.69</v>
      </c>
      <c r="K25" s="77">
        <f>SUM(J25/G25)*100</f>
        <v>144.94471703327784</v>
      </c>
      <c r="L25" s="77">
        <f>SUM(J25/I25)*100</f>
        <v>96.648616066435409</v>
      </c>
    </row>
    <row r="26" spans="1:43" ht="15.75" x14ac:dyDescent="0.25">
      <c r="B26" s="44"/>
      <c r="C26" s="45"/>
      <c r="D26" s="45"/>
      <c r="E26" s="45"/>
      <c r="F26" s="45"/>
      <c r="G26" s="46"/>
      <c r="H26" s="46"/>
      <c r="I26" s="46"/>
      <c r="J26" s="46"/>
      <c r="K26" s="46"/>
      <c r="L26" s="39"/>
    </row>
    <row r="27" spans="1:43" ht="15.75" x14ac:dyDescent="0.25">
      <c r="B27" s="134" t="s">
        <v>63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</row>
    <row r="28" spans="1:43" ht="15.75" x14ac:dyDescent="0.25">
      <c r="B28" s="13"/>
      <c r="C28" s="14"/>
      <c r="D28" s="14"/>
      <c r="E28" s="14"/>
      <c r="F28" s="14"/>
      <c r="G28" s="15"/>
      <c r="H28" s="15"/>
      <c r="I28" s="15"/>
      <c r="J28" s="15"/>
      <c r="K28" s="15"/>
    </row>
    <row r="29" spans="1:43" ht="15" customHeight="1" x14ac:dyDescent="0.25"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43" x14ac:dyDescent="0.25"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43" ht="15" customHeight="1" x14ac:dyDescent="0.25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43" ht="36.75" customHeight="1" x14ac:dyDescent="0.25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2:12" x14ac:dyDescent="0.25"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2:12" ht="15" customHeight="1" x14ac:dyDescent="0.25"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2:12" x14ac:dyDescent="0.25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</row>
  </sheetData>
  <mergeCells count="28">
    <mergeCell ref="C2:M2"/>
    <mergeCell ref="A1:I1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3:L3"/>
    <mergeCell ref="B5:L5"/>
    <mergeCell ref="B33:F33"/>
    <mergeCell ref="B7:F7"/>
    <mergeCell ref="B8:F8"/>
    <mergeCell ref="G33:K33"/>
    <mergeCell ref="B14:F14"/>
    <mergeCell ref="B15:F15"/>
    <mergeCell ref="B29:L29"/>
    <mergeCell ref="B31:L32"/>
    <mergeCell ref="B12:F12"/>
    <mergeCell ref="B18:F18"/>
    <mergeCell ref="B9:F9"/>
    <mergeCell ref="B10:F10"/>
    <mergeCell ref="B11:F1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8"/>
  <sheetViews>
    <sheetView tabSelected="1" topLeftCell="A30" workbookViewId="0">
      <selection activeCell="K39" sqref="K3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8.85546875" customWidth="1"/>
    <col min="7" max="10" width="25.28515625" customWidth="1"/>
    <col min="11" max="11" width="9.42578125" bestFit="1" customWidth="1"/>
    <col min="12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2" ht="15.75" customHeight="1" x14ac:dyDescent="0.25">
      <c r="B2" s="138" t="s">
        <v>10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8" customHeight="1" x14ac:dyDescent="0.25">
      <c r="B3" s="16"/>
      <c r="C3" s="16"/>
      <c r="D3" s="16"/>
      <c r="E3" s="16"/>
      <c r="F3" s="16"/>
      <c r="G3" s="16"/>
      <c r="H3" s="16"/>
      <c r="I3" s="16"/>
      <c r="J3" s="2"/>
      <c r="K3" s="2"/>
    </row>
    <row r="4" spans="2:12" ht="18" customHeight="1" x14ac:dyDescent="0.25">
      <c r="B4" s="138" t="s">
        <v>61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 ht="18" customHeight="1" x14ac:dyDescent="0.25">
      <c r="B5" s="16"/>
      <c r="C5" s="16"/>
      <c r="D5" s="16"/>
      <c r="E5" s="16"/>
      <c r="F5" s="16"/>
      <c r="G5" s="16"/>
      <c r="H5" s="16"/>
      <c r="I5" s="16"/>
      <c r="J5" s="2"/>
      <c r="K5" s="2"/>
    </row>
    <row r="6" spans="2:12" ht="15.75" customHeight="1" x14ac:dyDescent="0.25">
      <c r="B6" s="138" t="s">
        <v>16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2:12" ht="18" customHeight="1" x14ac:dyDescent="0.25">
      <c r="B7" s="16"/>
      <c r="C7" s="16"/>
      <c r="D7" s="16"/>
      <c r="E7" s="16"/>
      <c r="F7" s="16"/>
      <c r="G7" s="16" t="s">
        <v>208</v>
      </c>
      <c r="H7" s="16" t="s">
        <v>208</v>
      </c>
      <c r="I7" s="16"/>
      <c r="J7" s="2"/>
      <c r="K7" s="2"/>
    </row>
    <row r="8" spans="2:12" ht="25.5" customHeight="1" x14ac:dyDescent="0.25">
      <c r="B8" s="135" t="s">
        <v>6</v>
      </c>
      <c r="C8" s="136"/>
      <c r="D8" s="136"/>
      <c r="E8" s="136"/>
      <c r="F8" s="137"/>
      <c r="G8" s="36" t="s">
        <v>65</v>
      </c>
      <c r="H8" s="36" t="s">
        <v>198</v>
      </c>
      <c r="I8" s="36" t="s">
        <v>199</v>
      </c>
      <c r="J8" s="36" t="s">
        <v>200</v>
      </c>
      <c r="K8" s="36" t="s">
        <v>15</v>
      </c>
      <c r="L8" s="36" t="s">
        <v>46</v>
      </c>
    </row>
    <row r="9" spans="2:12" ht="16.5" customHeight="1" x14ac:dyDescent="0.25">
      <c r="B9" s="135">
        <v>1</v>
      </c>
      <c r="C9" s="136"/>
      <c r="D9" s="136"/>
      <c r="E9" s="136"/>
      <c r="F9" s="137"/>
      <c r="G9" s="36">
        <v>2</v>
      </c>
      <c r="H9" s="36">
        <v>3</v>
      </c>
      <c r="I9" s="36">
        <v>4</v>
      </c>
      <c r="J9" s="36">
        <v>5</v>
      </c>
      <c r="K9" s="36" t="s">
        <v>17</v>
      </c>
      <c r="L9" s="36" t="s">
        <v>18</v>
      </c>
    </row>
    <row r="10" spans="2:12" ht="15" customHeight="1" x14ac:dyDescent="0.25">
      <c r="B10" s="5"/>
      <c r="C10" s="5"/>
      <c r="D10" s="5"/>
      <c r="E10" s="5"/>
      <c r="F10" s="5" t="s">
        <v>19</v>
      </c>
      <c r="G10" s="90">
        <v>2006180.62</v>
      </c>
      <c r="H10" s="88">
        <f>H11+H32</f>
        <v>1917895.11</v>
      </c>
      <c r="I10" s="88">
        <f>I11+I32</f>
        <v>2740283.8600000003</v>
      </c>
      <c r="J10" s="90">
        <f>J11</f>
        <v>2383269.62</v>
      </c>
      <c r="K10" s="86">
        <f t="shared" ref="K10:K15" si="0">SUM(J10/G10)*100</f>
        <v>118.79636341018987</v>
      </c>
      <c r="L10" s="86">
        <f>SUM(J10/I10)*100</f>
        <v>86.971632931487605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90">
        <f>SUM(G12+G18+G21+G28)</f>
        <v>2006180.62</v>
      </c>
      <c r="H11" s="88">
        <f>H12+H18+H21+H28</f>
        <v>1899231.75</v>
      </c>
      <c r="I11" s="88">
        <f>I12+I18+I21+I28</f>
        <v>2713640.24</v>
      </c>
      <c r="J11" s="90">
        <f>J12+J18+J21+J25+J28</f>
        <v>2383269.62</v>
      </c>
      <c r="K11" s="86">
        <f t="shared" si="0"/>
        <v>118.79636341018987</v>
      </c>
      <c r="L11" s="86">
        <f>SUM(J11/I11)*100</f>
        <v>87.825555682355301</v>
      </c>
    </row>
    <row r="12" spans="2:12" ht="22.5" customHeight="1" x14ac:dyDescent="0.25">
      <c r="B12" s="5"/>
      <c r="C12" s="5">
        <v>63</v>
      </c>
      <c r="D12" s="10"/>
      <c r="E12" s="10"/>
      <c r="F12" s="5" t="s">
        <v>20</v>
      </c>
      <c r="G12" s="90">
        <v>1829332.71</v>
      </c>
      <c r="H12" s="90">
        <v>1736998.28</v>
      </c>
      <c r="I12" s="88">
        <f>I13+I16</f>
        <v>2551406.77</v>
      </c>
      <c r="J12" s="100">
        <f>J13+J16</f>
        <v>2217859.1</v>
      </c>
      <c r="K12" s="86">
        <f t="shared" si="0"/>
        <v>121.23869473694593</v>
      </c>
      <c r="L12" s="86">
        <f>SUM(J12/I12)*100</f>
        <v>86.926911305483443</v>
      </c>
    </row>
    <row r="13" spans="2:12" ht="23.25" customHeight="1" x14ac:dyDescent="0.25">
      <c r="B13" s="6"/>
      <c r="C13" s="6"/>
      <c r="D13" s="20">
        <v>636</v>
      </c>
      <c r="E13" s="6"/>
      <c r="F13" s="69" t="s">
        <v>122</v>
      </c>
      <c r="G13" s="86">
        <f>SUM(G14+G15)</f>
        <v>1829332.71</v>
      </c>
      <c r="H13" s="86">
        <v>1736998.28</v>
      </c>
      <c r="I13" s="85">
        <f>I14+I15</f>
        <v>2545448.77</v>
      </c>
      <c r="J13" s="90">
        <f>J14+J15</f>
        <v>2211901.1</v>
      </c>
      <c r="K13" s="86">
        <f t="shared" si="0"/>
        <v>120.91300220614325</v>
      </c>
      <c r="L13" s="86"/>
    </row>
    <row r="14" spans="2:12" ht="27.75" customHeight="1" x14ac:dyDescent="0.25">
      <c r="B14" s="6"/>
      <c r="C14" s="6"/>
      <c r="D14" s="7"/>
      <c r="E14" s="7">
        <v>6361</v>
      </c>
      <c r="F14" s="26" t="s">
        <v>123</v>
      </c>
      <c r="G14" s="86">
        <v>1828535.71</v>
      </c>
      <c r="H14" s="86">
        <v>1736998.28</v>
      </c>
      <c r="I14" s="85">
        <v>2544121.54</v>
      </c>
      <c r="J14" s="86">
        <v>2211104.1</v>
      </c>
      <c r="K14" s="86">
        <f t="shared" si="0"/>
        <v>120.92211751226888</v>
      </c>
      <c r="L14" s="86"/>
    </row>
    <row r="15" spans="2:12" ht="26.25" customHeight="1" x14ac:dyDescent="0.25">
      <c r="B15" s="6"/>
      <c r="C15" s="6"/>
      <c r="D15" s="7"/>
      <c r="E15" s="7">
        <v>6362</v>
      </c>
      <c r="F15" s="26" t="s">
        <v>124</v>
      </c>
      <c r="G15" s="86">
        <v>797</v>
      </c>
      <c r="H15" s="86">
        <v>0</v>
      </c>
      <c r="I15" s="85">
        <v>1327.23</v>
      </c>
      <c r="J15" s="86">
        <v>797</v>
      </c>
      <c r="K15" s="86">
        <f t="shared" si="0"/>
        <v>100</v>
      </c>
      <c r="L15" s="86"/>
    </row>
    <row r="16" spans="2:12" ht="27.75" customHeight="1" x14ac:dyDescent="0.25">
      <c r="B16" s="6"/>
      <c r="C16" s="6"/>
      <c r="D16" s="20">
        <v>638</v>
      </c>
      <c r="E16" s="6"/>
      <c r="F16" s="69" t="s">
        <v>184</v>
      </c>
      <c r="G16" s="86">
        <v>0</v>
      </c>
      <c r="H16" s="86">
        <v>0</v>
      </c>
      <c r="I16" s="85">
        <v>5958</v>
      </c>
      <c r="J16" s="90">
        <f>J17</f>
        <v>5958</v>
      </c>
      <c r="K16" s="86"/>
      <c r="L16" s="86"/>
    </row>
    <row r="17" spans="2:12" ht="30" customHeight="1" x14ac:dyDescent="0.25">
      <c r="B17" s="6"/>
      <c r="C17" s="6"/>
      <c r="D17" s="7"/>
      <c r="E17" s="7">
        <v>6381</v>
      </c>
      <c r="F17" s="26" t="s">
        <v>183</v>
      </c>
      <c r="G17" s="86">
        <v>0</v>
      </c>
      <c r="H17" s="86">
        <v>0</v>
      </c>
      <c r="I17" s="85">
        <v>5958</v>
      </c>
      <c r="J17" s="86">
        <v>5958</v>
      </c>
      <c r="K17" s="86">
        <v>0</v>
      </c>
      <c r="L17" s="86"/>
    </row>
    <row r="18" spans="2:12" ht="27" customHeight="1" x14ac:dyDescent="0.25">
      <c r="B18" s="6"/>
      <c r="C18" s="20">
        <v>65</v>
      </c>
      <c r="D18" s="7"/>
      <c r="E18" s="7"/>
      <c r="F18" s="5" t="s">
        <v>125</v>
      </c>
      <c r="G18" s="90">
        <v>13924.46</v>
      </c>
      <c r="H18" s="90">
        <v>3280.79</v>
      </c>
      <c r="I18" s="104">
        <v>3280.79</v>
      </c>
      <c r="J18" s="100">
        <f>J19</f>
        <v>8509.42</v>
      </c>
      <c r="K18" s="86">
        <f>SUM(J18/G18)*100</f>
        <v>61.111310600195637</v>
      </c>
      <c r="L18" s="86">
        <f>SUM(J18/I18)*100</f>
        <v>259.37106611517351</v>
      </c>
    </row>
    <row r="19" spans="2:12" s="32" customFormat="1" ht="26.25" customHeight="1" x14ac:dyDescent="0.25">
      <c r="B19" s="6"/>
      <c r="C19" s="20"/>
      <c r="D19" s="31">
        <v>652</v>
      </c>
      <c r="E19" s="7"/>
      <c r="F19" s="5" t="s">
        <v>120</v>
      </c>
      <c r="G19" s="86">
        <v>13924.46</v>
      </c>
      <c r="H19" s="86">
        <v>3280.79</v>
      </c>
      <c r="I19" s="85">
        <v>3280.79</v>
      </c>
      <c r="J19" s="86">
        <v>8509.42</v>
      </c>
      <c r="K19" s="86">
        <f>SUM(J19/G19)*100</f>
        <v>61.111310600195637</v>
      </c>
      <c r="L19" s="86"/>
    </row>
    <row r="20" spans="2:12" ht="27.75" customHeight="1" x14ac:dyDescent="0.25">
      <c r="B20" s="6"/>
      <c r="C20" s="20"/>
      <c r="D20" s="7"/>
      <c r="E20" s="7">
        <v>6526</v>
      </c>
      <c r="F20" s="10" t="s">
        <v>126</v>
      </c>
      <c r="G20" s="86">
        <v>13924.46</v>
      </c>
      <c r="H20" s="86">
        <v>3280.79</v>
      </c>
      <c r="I20" s="85">
        <v>3280.79</v>
      </c>
      <c r="J20" s="86">
        <v>8509.42</v>
      </c>
      <c r="K20" s="86">
        <f>SUM(J20/G20)*100</f>
        <v>61.111310600195637</v>
      </c>
      <c r="L20" s="86"/>
    </row>
    <row r="21" spans="2:12" ht="26.25" customHeight="1" x14ac:dyDescent="0.25">
      <c r="B21" s="6"/>
      <c r="C21" s="20">
        <v>66</v>
      </c>
      <c r="D21" s="7"/>
      <c r="E21" s="7"/>
      <c r="F21" s="5" t="s">
        <v>127</v>
      </c>
      <c r="G21" s="90">
        <f>SUM(G22+G25)</f>
        <v>24822.070000000003</v>
      </c>
      <c r="H21" s="90">
        <f>H22+H25</f>
        <v>21414.17</v>
      </c>
      <c r="I21" s="104">
        <f>I22+I25</f>
        <v>21414.17</v>
      </c>
      <c r="J21" s="100">
        <f>J22</f>
        <v>9467.5499999999993</v>
      </c>
      <c r="K21" s="86">
        <f>SUM(J21/G21)*100</f>
        <v>38.141661835616439</v>
      </c>
      <c r="L21" s="86">
        <f>SUM(J21/I21)*100</f>
        <v>44.211613151478666</v>
      </c>
    </row>
    <row r="22" spans="2:12" ht="20.25" customHeight="1" x14ac:dyDescent="0.25">
      <c r="B22" s="6"/>
      <c r="C22" s="20"/>
      <c r="D22" s="31">
        <v>661</v>
      </c>
      <c r="E22" s="7"/>
      <c r="F22" s="5" t="s">
        <v>128</v>
      </c>
      <c r="G22" s="86">
        <f>SUM(G23+G24)</f>
        <v>7042.86</v>
      </c>
      <c r="H22" s="86">
        <f>H23+H24</f>
        <v>9688.77</v>
      </c>
      <c r="I22" s="85">
        <f>I23+I24</f>
        <v>9688.77</v>
      </c>
      <c r="J22" s="86">
        <f>J24+J23</f>
        <v>9467.5499999999993</v>
      </c>
      <c r="K22" s="86">
        <f>SUM(J22/G22)*100</f>
        <v>134.4276330922381</v>
      </c>
      <c r="L22" s="86"/>
    </row>
    <row r="23" spans="2:12" ht="37.5" customHeight="1" x14ac:dyDescent="0.25">
      <c r="B23" s="6"/>
      <c r="C23" s="20"/>
      <c r="D23" s="7"/>
      <c r="E23" s="7">
        <v>6614</v>
      </c>
      <c r="F23" s="10" t="s">
        <v>182</v>
      </c>
      <c r="G23" s="86">
        <v>0</v>
      </c>
      <c r="H23" s="86">
        <v>398.17</v>
      </c>
      <c r="I23" s="85">
        <v>398.17</v>
      </c>
      <c r="J23" s="86">
        <v>0</v>
      </c>
      <c r="K23" s="86">
        <v>0</v>
      </c>
      <c r="L23" s="86"/>
    </row>
    <row r="24" spans="2:12" ht="25.5" customHeight="1" x14ac:dyDescent="0.25">
      <c r="B24" s="6"/>
      <c r="C24" s="20"/>
      <c r="D24" s="7"/>
      <c r="E24" s="7">
        <v>6615</v>
      </c>
      <c r="F24" s="10" t="s">
        <v>129</v>
      </c>
      <c r="G24" s="86">
        <v>7042.86</v>
      </c>
      <c r="H24" s="86">
        <v>9290.6</v>
      </c>
      <c r="I24" s="85">
        <v>9290.6</v>
      </c>
      <c r="J24" s="86">
        <v>9467.5499999999993</v>
      </c>
      <c r="K24" s="86">
        <f t="shared" ref="K24:K30" si="1">SUM(J24/G24)*100</f>
        <v>134.4276330922381</v>
      </c>
      <c r="L24" s="86"/>
    </row>
    <row r="25" spans="2:12" ht="24" customHeight="1" x14ac:dyDescent="0.25">
      <c r="B25" s="6"/>
      <c r="C25" s="20"/>
      <c r="D25" s="31">
        <v>663</v>
      </c>
      <c r="E25" s="7"/>
      <c r="F25" s="5" t="s">
        <v>130</v>
      </c>
      <c r="G25" s="86">
        <f>SUM(G26+G27)</f>
        <v>17779.210000000003</v>
      </c>
      <c r="H25" s="86">
        <v>11725.4</v>
      </c>
      <c r="I25" s="85">
        <v>11725.4</v>
      </c>
      <c r="J25" s="100">
        <f>J26+J27</f>
        <v>13095.199999999999</v>
      </c>
      <c r="K25" s="86">
        <f t="shared" si="1"/>
        <v>73.65456620401018</v>
      </c>
      <c r="L25" s="86"/>
    </row>
    <row r="26" spans="2:12" ht="22.5" customHeight="1" x14ac:dyDescent="0.25">
      <c r="B26" s="6"/>
      <c r="C26" s="20"/>
      <c r="D26" s="7"/>
      <c r="E26" s="7">
        <v>6631</v>
      </c>
      <c r="F26" s="10" t="s">
        <v>131</v>
      </c>
      <c r="G26" s="86">
        <v>16454.22</v>
      </c>
      <c r="H26" s="86">
        <v>11725.4</v>
      </c>
      <c r="I26" s="85">
        <v>11725.4</v>
      </c>
      <c r="J26" s="86">
        <v>12786.21</v>
      </c>
      <c r="K26" s="86">
        <f t="shared" si="1"/>
        <v>77.70778560150525</v>
      </c>
      <c r="L26" s="86"/>
    </row>
    <row r="27" spans="2:12" ht="24" customHeight="1" x14ac:dyDescent="0.25">
      <c r="B27" s="6"/>
      <c r="C27" s="6"/>
      <c r="D27" s="7"/>
      <c r="E27" s="7">
        <v>6632</v>
      </c>
      <c r="F27" s="10" t="s">
        <v>132</v>
      </c>
      <c r="G27" s="86">
        <v>1324.99</v>
      </c>
      <c r="H27" s="86">
        <v>0</v>
      </c>
      <c r="I27" s="85">
        <v>0</v>
      </c>
      <c r="J27" s="86">
        <v>308.99</v>
      </c>
      <c r="K27" s="86">
        <f t="shared" si="1"/>
        <v>23.320176001328313</v>
      </c>
      <c r="L27" s="86"/>
    </row>
    <row r="28" spans="2:12" ht="27" customHeight="1" x14ac:dyDescent="0.25">
      <c r="B28" s="6"/>
      <c r="C28" s="20">
        <v>67</v>
      </c>
      <c r="D28" s="7"/>
      <c r="E28" s="7"/>
      <c r="F28" s="5" t="s">
        <v>133</v>
      </c>
      <c r="G28" s="90">
        <v>138101.38</v>
      </c>
      <c r="H28" s="90">
        <v>137538.51</v>
      </c>
      <c r="I28" s="104">
        <v>137538.51</v>
      </c>
      <c r="J28" s="100">
        <f>J29</f>
        <v>134338.35</v>
      </c>
      <c r="K28" s="86">
        <f t="shared" si="1"/>
        <v>97.275168430612354</v>
      </c>
      <c r="L28" s="86">
        <f>SUM(J28/I28)*100</f>
        <v>97.673262564790036</v>
      </c>
    </row>
    <row r="29" spans="2:12" ht="25.5" customHeight="1" x14ac:dyDescent="0.25">
      <c r="B29" s="6"/>
      <c r="C29" s="20"/>
      <c r="D29" s="31">
        <v>671</v>
      </c>
      <c r="E29" s="7"/>
      <c r="F29" s="5" t="s">
        <v>134</v>
      </c>
      <c r="G29" s="86">
        <v>138101.38</v>
      </c>
      <c r="H29" s="86">
        <v>137538.51</v>
      </c>
      <c r="I29" s="85">
        <v>137538.51</v>
      </c>
      <c r="J29" s="86">
        <v>134338.35</v>
      </c>
      <c r="K29" s="86">
        <f t="shared" si="1"/>
        <v>97.275168430612354</v>
      </c>
      <c r="L29" s="86"/>
    </row>
    <row r="30" spans="2:12" ht="25.5" customHeight="1" x14ac:dyDescent="0.25">
      <c r="B30" s="6"/>
      <c r="C30" s="20"/>
      <c r="D30" s="7"/>
      <c r="E30" s="7">
        <v>6711</v>
      </c>
      <c r="F30" s="10" t="s">
        <v>135</v>
      </c>
      <c r="G30" s="86">
        <v>138101.38</v>
      </c>
      <c r="H30" s="86">
        <v>137538.51</v>
      </c>
      <c r="I30" s="85">
        <v>137538.51</v>
      </c>
      <c r="J30" s="86">
        <f>J29</f>
        <v>134338.35</v>
      </c>
      <c r="K30" s="86">
        <f t="shared" si="1"/>
        <v>97.275168430612354</v>
      </c>
      <c r="L30" s="86"/>
    </row>
    <row r="31" spans="2:12" ht="25.5" customHeight="1" x14ac:dyDescent="0.25">
      <c r="B31" s="6"/>
      <c r="C31" s="6"/>
      <c r="D31" s="7"/>
      <c r="E31" s="7">
        <v>6712</v>
      </c>
      <c r="F31" s="10" t="s">
        <v>136</v>
      </c>
      <c r="G31" s="86">
        <v>0</v>
      </c>
      <c r="H31" s="86">
        <v>0</v>
      </c>
      <c r="I31" s="85">
        <v>0</v>
      </c>
      <c r="J31" s="86">
        <v>0</v>
      </c>
      <c r="K31" s="86"/>
      <c r="L31" s="86"/>
    </row>
    <row r="32" spans="2:12" ht="15" customHeight="1" x14ac:dyDescent="0.25">
      <c r="B32" s="89">
        <v>9</v>
      </c>
      <c r="C32" s="25"/>
      <c r="D32" s="25"/>
      <c r="E32" s="72">
        <v>9221</v>
      </c>
      <c r="F32" s="72" t="s">
        <v>181</v>
      </c>
      <c r="G32" s="70">
        <v>0</v>
      </c>
      <c r="H32" s="86">
        <v>18663.36</v>
      </c>
      <c r="I32" s="86">
        <v>26643.62</v>
      </c>
      <c r="J32" s="86">
        <v>25750.69</v>
      </c>
      <c r="K32" s="86">
        <f>SUM(G32/J32)*100</f>
        <v>0</v>
      </c>
      <c r="L32" s="70"/>
    </row>
    <row r="34" spans="2:14" ht="25.5" customHeight="1" x14ac:dyDescent="0.25">
      <c r="B34" s="135" t="s">
        <v>6</v>
      </c>
      <c r="C34" s="136"/>
      <c r="D34" s="136"/>
      <c r="E34" s="136"/>
      <c r="F34" s="137"/>
      <c r="G34" s="36" t="s">
        <v>65</v>
      </c>
      <c r="H34" s="36" t="s">
        <v>201</v>
      </c>
      <c r="I34" s="36" t="s">
        <v>199</v>
      </c>
      <c r="J34" s="36" t="s">
        <v>200</v>
      </c>
      <c r="K34" s="36" t="s">
        <v>15</v>
      </c>
      <c r="L34" s="36" t="s">
        <v>46</v>
      </c>
    </row>
    <row r="35" spans="2:14" ht="15" customHeight="1" x14ac:dyDescent="0.25">
      <c r="B35" s="135">
        <v>1</v>
      </c>
      <c r="C35" s="136"/>
      <c r="D35" s="136"/>
      <c r="E35" s="136"/>
      <c r="F35" s="137"/>
      <c r="G35" s="36">
        <v>5</v>
      </c>
      <c r="H35" s="36">
        <v>3</v>
      </c>
      <c r="I35" s="36">
        <v>4</v>
      </c>
      <c r="J35" s="36">
        <v>5</v>
      </c>
      <c r="K35" s="36" t="s">
        <v>17</v>
      </c>
      <c r="L35" s="36" t="s">
        <v>18</v>
      </c>
    </row>
    <row r="36" spans="2:14" ht="15" customHeight="1" x14ac:dyDescent="0.25">
      <c r="B36" s="5"/>
      <c r="C36" s="5"/>
      <c r="D36" s="5"/>
      <c r="E36" s="5"/>
      <c r="F36" s="5" t="s">
        <v>7</v>
      </c>
      <c r="G36" s="90">
        <f>SUM(G37+G85)</f>
        <v>2014289.31</v>
      </c>
      <c r="H36" s="88">
        <v>1917895.11</v>
      </c>
      <c r="I36" s="88">
        <v>2740283.86</v>
      </c>
      <c r="J36" s="90">
        <f>J37+J85</f>
        <v>2203081.1599999997</v>
      </c>
      <c r="K36" s="86">
        <f>SUM(J36/G36)*100</f>
        <v>109.37262830432238</v>
      </c>
      <c r="L36" s="86">
        <f>SUM(J36/I36)*100</f>
        <v>80.396092979944044</v>
      </c>
    </row>
    <row r="37" spans="2:14" ht="15" customHeight="1" x14ac:dyDescent="0.25">
      <c r="B37" s="5">
        <v>3</v>
      </c>
      <c r="C37" s="5"/>
      <c r="D37" s="5"/>
      <c r="E37" s="5"/>
      <c r="F37" s="5" t="s">
        <v>3</v>
      </c>
      <c r="G37" s="90">
        <f>SUM(G38+G47+G78+G82)</f>
        <v>2009905.6</v>
      </c>
      <c r="H37" s="88">
        <f>H36-H38</f>
        <v>191569.53000000003</v>
      </c>
      <c r="I37" s="88">
        <f>I36-I38</f>
        <v>205375.06999999983</v>
      </c>
      <c r="J37" s="90">
        <f>J38+J86</f>
        <v>2200565.65</v>
      </c>
      <c r="K37" s="86">
        <f>SUM(J37/G37)*100</f>
        <v>109.4860201394533</v>
      </c>
      <c r="L37" s="86">
        <f>SUM(J37/I37)*100</f>
        <v>1071.4862568275701</v>
      </c>
      <c r="M37" s="25"/>
      <c r="N37" s="25"/>
    </row>
    <row r="38" spans="2:14" ht="15" customHeight="1" x14ac:dyDescent="0.25">
      <c r="B38" s="5"/>
      <c r="C38" s="5">
        <v>31</v>
      </c>
      <c r="D38" s="10"/>
      <c r="E38" s="10"/>
      <c r="F38" s="5" t="s">
        <v>4</v>
      </c>
      <c r="G38" s="90">
        <f>SUM(G39+G42+G44)</f>
        <v>1812851.04</v>
      </c>
      <c r="H38" s="88">
        <v>1726325.58</v>
      </c>
      <c r="I38" s="88">
        <f>I39+I42+I44</f>
        <v>2534908.79</v>
      </c>
      <c r="J38" s="100">
        <f>J39+J42+J44</f>
        <v>2198050.14</v>
      </c>
      <c r="K38" s="86">
        <f>SUM(J38/G38)*100</f>
        <v>121.24824883571239</v>
      </c>
      <c r="L38" s="86">
        <f>SUM(J38/I38)*100</f>
        <v>86.711212201051239</v>
      </c>
    </row>
    <row r="39" spans="2:14" ht="15" customHeight="1" x14ac:dyDescent="0.25">
      <c r="B39" s="6"/>
      <c r="C39" s="6"/>
      <c r="D39" s="20">
        <v>311</v>
      </c>
      <c r="E39" s="6"/>
      <c r="F39" s="20" t="s">
        <v>22</v>
      </c>
      <c r="G39" s="90">
        <f>SUM(G40:G41)</f>
        <v>1496406.96</v>
      </c>
      <c r="H39" s="88"/>
      <c r="I39" s="88">
        <v>2134107.0099999998</v>
      </c>
      <c r="J39" s="90">
        <f>J40</f>
        <v>1825725.34</v>
      </c>
      <c r="K39" s="86">
        <f t="shared" ref="K38:K46" si="2">SUM(J39/G39)*100</f>
        <v>122.00727401054057</v>
      </c>
      <c r="L39" s="86"/>
    </row>
    <row r="40" spans="2:14" ht="15" customHeight="1" x14ac:dyDescent="0.25">
      <c r="B40" s="6"/>
      <c r="C40" s="6"/>
      <c r="D40" s="6"/>
      <c r="E40" s="6">
        <v>3111</v>
      </c>
      <c r="F40" s="6" t="s">
        <v>23</v>
      </c>
      <c r="G40" s="86">
        <v>1495980.17</v>
      </c>
      <c r="H40" s="85"/>
      <c r="I40" s="85">
        <v>2134107.0099999998</v>
      </c>
      <c r="J40" s="86">
        <v>1825725.34</v>
      </c>
      <c r="K40" s="86">
        <f t="shared" si="2"/>
        <v>122.04208161395616</v>
      </c>
      <c r="L40" s="86"/>
    </row>
    <row r="41" spans="2:14" ht="15" customHeight="1" x14ac:dyDescent="0.25">
      <c r="B41" s="6"/>
      <c r="C41" s="75"/>
      <c r="D41" s="6"/>
      <c r="E41" s="6">
        <v>3113</v>
      </c>
      <c r="F41" s="6" t="s">
        <v>137</v>
      </c>
      <c r="G41" s="85">
        <v>426.79</v>
      </c>
      <c r="H41" s="91"/>
      <c r="I41" s="85">
        <v>0</v>
      </c>
      <c r="J41" s="85">
        <v>0</v>
      </c>
      <c r="K41" s="85">
        <f t="shared" si="2"/>
        <v>0</v>
      </c>
      <c r="L41" s="86"/>
    </row>
    <row r="42" spans="2:14" ht="15" customHeight="1" x14ac:dyDescent="0.25">
      <c r="B42" s="6"/>
      <c r="C42" s="6"/>
      <c r="D42" s="20">
        <v>312</v>
      </c>
      <c r="E42" s="6"/>
      <c r="F42" s="20" t="s">
        <v>114</v>
      </c>
      <c r="G42" s="90">
        <v>71129.7</v>
      </c>
      <c r="H42" s="88"/>
      <c r="I42" s="88">
        <v>78248.89</v>
      </c>
      <c r="J42" s="90">
        <f>J43</f>
        <v>73944.429999999993</v>
      </c>
      <c r="K42" s="86">
        <f t="shared" si="2"/>
        <v>103.95717963101208</v>
      </c>
      <c r="L42" s="86"/>
    </row>
    <row r="43" spans="2:14" ht="15" customHeight="1" x14ac:dyDescent="0.25">
      <c r="B43" s="6"/>
      <c r="C43" s="6"/>
      <c r="D43" s="6"/>
      <c r="E43" s="6">
        <v>3121</v>
      </c>
      <c r="F43" s="6" t="s">
        <v>114</v>
      </c>
      <c r="G43" s="86">
        <v>71129.7</v>
      </c>
      <c r="H43" s="85"/>
      <c r="I43" s="85">
        <v>78248.89</v>
      </c>
      <c r="J43" s="86">
        <v>73944.429999999993</v>
      </c>
      <c r="K43" s="86">
        <f t="shared" si="2"/>
        <v>103.95717963101208</v>
      </c>
      <c r="L43" s="86"/>
    </row>
    <row r="44" spans="2:14" ht="15" customHeight="1" x14ac:dyDescent="0.25">
      <c r="B44" s="6"/>
      <c r="C44" s="6"/>
      <c r="D44" s="20">
        <v>313</v>
      </c>
      <c r="E44" s="6"/>
      <c r="F44" s="20" t="s">
        <v>115</v>
      </c>
      <c r="G44" s="90">
        <f>SUM(G45:G46)</f>
        <v>245314.38</v>
      </c>
      <c r="H44" s="88"/>
      <c r="I44" s="88">
        <v>322552.89</v>
      </c>
      <c r="J44" s="90">
        <f>J45</f>
        <v>298380.37</v>
      </c>
      <c r="K44" s="86">
        <f t="shared" si="2"/>
        <v>121.63183014383421</v>
      </c>
      <c r="L44" s="86"/>
    </row>
    <row r="45" spans="2:14" ht="15" customHeight="1" x14ac:dyDescent="0.25">
      <c r="B45" s="6"/>
      <c r="C45" s="6"/>
      <c r="D45" s="6"/>
      <c r="E45" s="6">
        <v>3132</v>
      </c>
      <c r="F45" s="6" t="s">
        <v>116</v>
      </c>
      <c r="G45" s="86">
        <v>245230.74</v>
      </c>
      <c r="H45" s="85"/>
      <c r="I45" s="85">
        <v>322552.89</v>
      </c>
      <c r="J45" s="86">
        <v>298380.37</v>
      </c>
      <c r="K45" s="86">
        <f t="shared" si="2"/>
        <v>121.6733146912985</v>
      </c>
      <c r="L45" s="86"/>
    </row>
    <row r="46" spans="2:14" ht="15" customHeight="1" x14ac:dyDescent="0.25">
      <c r="B46" s="6"/>
      <c r="C46" s="6"/>
      <c r="D46" s="7"/>
      <c r="E46" s="6">
        <v>3133</v>
      </c>
      <c r="F46" s="6" t="s">
        <v>117</v>
      </c>
      <c r="G46" s="86">
        <v>83.64</v>
      </c>
      <c r="H46" s="85"/>
      <c r="I46" s="85"/>
      <c r="J46" s="86">
        <v>0</v>
      </c>
      <c r="K46" s="86">
        <f t="shared" si="2"/>
        <v>0</v>
      </c>
      <c r="L46" s="86"/>
    </row>
    <row r="47" spans="2:14" ht="15" customHeight="1" x14ac:dyDescent="0.25">
      <c r="B47" s="6"/>
      <c r="C47" s="20">
        <v>32</v>
      </c>
      <c r="D47" s="7"/>
      <c r="E47" s="7"/>
      <c r="F47" s="20" t="s">
        <v>138</v>
      </c>
      <c r="G47" s="90">
        <f>SUM(G48+G52+G58+G68+G70)</f>
        <v>192963.62</v>
      </c>
      <c r="H47" s="88">
        <v>177753.06</v>
      </c>
      <c r="I47" s="88">
        <f>I37-I78-I82-I85</f>
        <v>192736.80999999982</v>
      </c>
      <c r="J47" s="100">
        <f>J48+J52+J58+J68+J70</f>
        <v>171716.77</v>
      </c>
      <c r="K47" s="86">
        <f t="shared" ref="K37:K47" si="3">SUM(J47/G47)*100</f>
        <v>88.98919392163144</v>
      </c>
      <c r="L47" s="86">
        <f>SUM(J47/I47)*100</f>
        <v>89.093915168565957</v>
      </c>
    </row>
    <row r="48" spans="2:14" ht="15" customHeight="1" x14ac:dyDescent="0.25">
      <c r="B48" s="6"/>
      <c r="C48" s="6"/>
      <c r="D48" s="20">
        <v>321</v>
      </c>
      <c r="E48" s="6"/>
      <c r="F48" s="20" t="s">
        <v>24</v>
      </c>
      <c r="G48" s="90">
        <f>SUM(G49:G51)</f>
        <v>62321.810000000005</v>
      </c>
      <c r="H48" s="88"/>
      <c r="I48" s="88"/>
      <c r="J48" s="90">
        <f>SUM(J49:J51)</f>
        <v>62815.82</v>
      </c>
      <c r="K48" s="86">
        <f t="shared" ref="K48:K77" si="4">SUM(J48/G48)*100</f>
        <v>100.79267595084289</v>
      </c>
      <c r="L48" s="86"/>
    </row>
    <row r="49" spans="2:12" ht="15" customHeight="1" x14ac:dyDescent="0.25">
      <c r="B49" s="6"/>
      <c r="C49" s="20"/>
      <c r="D49" s="6"/>
      <c r="E49" s="6">
        <v>3211</v>
      </c>
      <c r="F49" s="26" t="s">
        <v>25</v>
      </c>
      <c r="G49" s="86">
        <v>17592.41</v>
      </c>
      <c r="H49" s="85"/>
      <c r="I49" s="85"/>
      <c r="J49" s="86">
        <v>21872.04</v>
      </c>
      <c r="K49" s="86">
        <f t="shared" si="4"/>
        <v>124.32657037893047</v>
      </c>
      <c r="L49" s="86"/>
    </row>
    <row r="50" spans="2:12" ht="15" customHeight="1" x14ac:dyDescent="0.25">
      <c r="B50" s="6"/>
      <c r="C50" s="20"/>
      <c r="D50" s="7"/>
      <c r="E50" s="6">
        <v>3212</v>
      </c>
      <c r="F50" s="6" t="s">
        <v>139</v>
      </c>
      <c r="G50" s="86">
        <v>40206.78</v>
      </c>
      <c r="H50" s="85"/>
      <c r="I50" s="85"/>
      <c r="J50" s="86">
        <v>40393.18</v>
      </c>
      <c r="K50" s="86">
        <f t="shared" si="4"/>
        <v>100.46360340221227</v>
      </c>
      <c r="L50" s="86"/>
    </row>
    <row r="51" spans="2:12" ht="15" customHeight="1" x14ac:dyDescent="0.25">
      <c r="B51" s="8"/>
      <c r="C51" s="6"/>
      <c r="D51" s="7"/>
      <c r="E51" s="6">
        <v>3213</v>
      </c>
      <c r="F51" s="6" t="s">
        <v>140</v>
      </c>
      <c r="G51" s="86">
        <v>4522.62</v>
      </c>
      <c r="H51" s="85"/>
      <c r="I51" s="85"/>
      <c r="J51" s="86">
        <v>550.6</v>
      </c>
      <c r="K51" s="86">
        <f t="shared" si="4"/>
        <v>12.174359110427142</v>
      </c>
      <c r="L51" s="86"/>
    </row>
    <row r="52" spans="2:12" ht="15" customHeight="1" x14ac:dyDescent="0.25">
      <c r="B52" s="10"/>
      <c r="C52" s="9"/>
      <c r="D52" s="9">
        <v>322</v>
      </c>
      <c r="E52" s="9"/>
      <c r="F52" s="18" t="s">
        <v>141</v>
      </c>
      <c r="G52" s="90">
        <f>SUM(G53:G57)</f>
        <v>74591.7</v>
      </c>
      <c r="H52" s="88"/>
      <c r="I52" s="88"/>
      <c r="J52" s="90">
        <f>SUM(J53:J57)</f>
        <v>73535.240000000005</v>
      </c>
      <c r="K52" s="86">
        <f t="shared" si="4"/>
        <v>98.583676199898932</v>
      </c>
      <c r="L52" s="86"/>
    </row>
    <row r="53" spans="2:12" ht="15" customHeight="1" x14ac:dyDescent="0.25">
      <c r="B53" s="10"/>
      <c r="C53" s="10"/>
      <c r="D53" s="10"/>
      <c r="E53" s="10">
        <v>3221</v>
      </c>
      <c r="F53" s="19" t="s">
        <v>81</v>
      </c>
      <c r="G53" s="86">
        <v>14625.72</v>
      </c>
      <c r="H53" s="85"/>
      <c r="I53" s="87"/>
      <c r="J53" s="86">
        <v>15991.49</v>
      </c>
      <c r="K53" s="86">
        <f t="shared" si="4"/>
        <v>109.33813856685346</v>
      </c>
      <c r="L53" s="86"/>
    </row>
    <row r="54" spans="2:12" ht="15" customHeight="1" x14ac:dyDescent="0.25">
      <c r="B54" s="10"/>
      <c r="C54" s="10"/>
      <c r="D54" s="6"/>
      <c r="E54" s="6">
        <v>3222</v>
      </c>
      <c r="F54" s="6" t="s">
        <v>142</v>
      </c>
      <c r="G54" s="86">
        <v>0</v>
      </c>
      <c r="H54" s="85"/>
      <c r="I54" s="87"/>
      <c r="J54" s="86">
        <v>0</v>
      </c>
      <c r="K54" s="86" t="e">
        <f t="shared" si="4"/>
        <v>#DIV/0!</v>
      </c>
      <c r="L54" s="86"/>
    </row>
    <row r="55" spans="2:12" ht="15" customHeight="1" x14ac:dyDescent="0.25">
      <c r="B55" s="70"/>
      <c r="C55" s="10" t="s">
        <v>14</v>
      </c>
      <c r="D55" s="6"/>
      <c r="E55" s="6">
        <v>3223</v>
      </c>
      <c r="F55" s="6" t="s">
        <v>143</v>
      </c>
      <c r="G55" s="86">
        <v>57767.29</v>
      </c>
      <c r="H55" s="85"/>
      <c r="I55" s="87"/>
      <c r="J55" s="86">
        <v>56876.26</v>
      </c>
      <c r="K55" s="86">
        <f t="shared" si="4"/>
        <v>98.457552708461833</v>
      </c>
      <c r="L55" s="86"/>
    </row>
    <row r="56" spans="2:12" ht="15" customHeight="1" x14ac:dyDescent="0.25">
      <c r="B56" s="70"/>
      <c r="C56" s="70"/>
      <c r="D56" s="70"/>
      <c r="E56" s="71">
        <v>3225</v>
      </c>
      <c r="F56" s="70" t="s">
        <v>144</v>
      </c>
      <c r="G56" s="86">
        <v>1861.35</v>
      </c>
      <c r="H56" s="86"/>
      <c r="I56" s="86"/>
      <c r="J56" s="86">
        <v>437.19</v>
      </c>
      <c r="K56" s="86">
        <f t="shared" si="4"/>
        <v>23.487791119348859</v>
      </c>
      <c r="L56" s="86"/>
    </row>
    <row r="57" spans="2:12" ht="15" customHeight="1" x14ac:dyDescent="0.25">
      <c r="B57" s="70"/>
      <c r="C57" s="70"/>
      <c r="D57" s="70"/>
      <c r="E57" s="71">
        <v>3227</v>
      </c>
      <c r="F57" s="70" t="s">
        <v>145</v>
      </c>
      <c r="G57" s="86">
        <v>337.34</v>
      </c>
      <c r="H57" s="86"/>
      <c r="I57" s="86"/>
      <c r="J57" s="86">
        <v>230.3</v>
      </c>
      <c r="K57" s="86">
        <f t="shared" si="4"/>
        <v>68.269401790478454</v>
      </c>
      <c r="L57" s="86"/>
    </row>
    <row r="58" spans="2:12" ht="15" customHeight="1" x14ac:dyDescent="0.25">
      <c r="B58" s="70"/>
      <c r="C58" s="70"/>
      <c r="D58" s="72">
        <v>323</v>
      </c>
      <c r="E58" s="70"/>
      <c r="F58" s="72" t="s">
        <v>146</v>
      </c>
      <c r="G58" s="90">
        <f>SUM(G59:G67)</f>
        <v>37939.56</v>
      </c>
      <c r="H58" s="90"/>
      <c r="I58" s="90"/>
      <c r="J58" s="90">
        <f>SUM(J59:J67)</f>
        <v>28051.620000000003</v>
      </c>
      <c r="K58" s="86">
        <f t="shared" si="4"/>
        <v>73.937652413470275</v>
      </c>
      <c r="L58" s="86"/>
    </row>
    <row r="59" spans="2:12" ht="15" customHeight="1" x14ac:dyDescent="0.25">
      <c r="B59" s="70"/>
      <c r="C59" s="70"/>
      <c r="D59" s="70"/>
      <c r="E59" s="71">
        <v>3231</v>
      </c>
      <c r="F59" s="70" t="s">
        <v>86</v>
      </c>
      <c r="G59" s="86">
        <v>14898.75</v>
      </c>
      <c r="H59" s="86"/>
      <c r="I59" s="86"/>
      <c r="J59" s="86">
        <v>4227.84</v>
      </c>
      <c r="K59" s="86">
        <f t="shared" si="4"/>
        <v>28.377145733702491</v>
      </c>
      <c r="L59" s="86"/>
    </row>
    <row r="60" spans="2:12" ht="15" customHeight="1" x14ac:dyDescent="0.25">
      <c r="B60" s="70"/>
      <c r="C60" s="70"/>
      <c r="D60" s="70"/>
      <c r="E60" s="71">
        <v>3232</v>
      </c>
      <c r="F60" s="70" t="s">
        <v>107</v>
      </c>
      <c r="G60" s="86">
        <v>854</v>
      </c>
      <c r="H60" s="86"/>
      <c r="I60" s="86"/>
      <c r="J60" s="86">
        <v>0</v>
      </c>
      <c r="K60" s="86">
        <f t="shared" si="4"/>
        <v>0</v>
      </c>
      <c r="L60" s="86"/>
    </row>
    <row r="61" spans="2:12" ht="15" customHeight="1" x14ac:dyDescent="0.25">
      <c r="B61" s="70"/>
      <c r="C61" s="70"/>
      <c r="D61" s="70"/>
      <c r="E61" s="71">
        <v>3233</v>
      </c>
      <c r="F61" s="70" t="s">
        <v>87</v>
      </c>
      <c r="G61" s="86">
        <v>385.61</v>
      </c>
      <c r="H61" s="86"/>
      <c r="I61" s="86"/>
      <c r="J61" s="86">
        <v>551.37</v>
      </c>
      <c r="K61" s="86">
        <f t="shared" si="4"/>
        <v>142.98643707372733</v>
      </c>
      <c r="L61" s="86"/>
    </row>
    <row r="62" spans="2:12" ht="15" customHeight="1" x14ac:dyDescent="0.25">
      <c r="B62" s="70"/>
      <c r="C62" s="70"/>
      <c r="D62" s="70"/>
      <c r="E62" s="71">
        <v>3234</v>
      </c>
      <c r="F62" s="70" t="s">
        <v>147</v>
      </c>
      <c r="G62" s="86">
        <v>11284.92</v>
      </c>
      <c r="H62" s="86"/>
      <c r="I62" s="86"/>
      <c r="J62" s="86">
        <v>11299.83</v>
      </c>
      <c r="K62" s="86">
        <f t="shared" si="4"/>
        <v>100.13212322284961</v>
      </c>
      <c r="L62" s="86"/>
    </row>
    <row r="63" spans="2:12" ht="15" customHeight="1" x14ac:dyDescent="0.25">
      <c r="B63" s="70"/>
      <c r="C63" s="70"/>
      <c r="D63" s="70"/>
      <c r="E63" s="71">
        <v>3235</v>
      </c>
      <c r="F63" s="70" t="s">
        <v>89</v>
      </c>
      <c r="G63" s="86">
        <v>47.78</v>
      </c>
      <c r="H63" s="86"/>
      <c r="I63" s="86"/>
      <c r="J63" s="86">
        <v>0</v>
      </c>
      <c r="K63" s="86">
        <f t="shared" si="4"/>
        <v>0</v>
      </c>
      <c r="L63" s="86"/>
    </row>
    <row r="64" spans="2:12" ht="15" customHeight="1" x14ac:dyDescent="0.25">
      <c r="B64" s="70"/>
      <c r="C64" s="70"/>
      <c r="D64" s="70"/>
      <c r="E64" s="71">
        <v>3236</v>
      </c>
      <c r="F64" s="70" t="s">
        <v>148</v>
      </c>
      <c r="G64" s="86">
        <v>3822.24</v>
      </c>
      <c r="H64" s="86"/>
      <c r="I64" s="86"/>
      <c r="J64" s="86">
        <v>4778.1000000000004</v>
      </c>
      <c r="K64" s="86">
        <f t="shared" si="4"/>
        <v>125.00784880070326</v>
      </c>
      <c r="L64" s="86"/>
    </row>
    <row r="65" spans="2:12" ht="15" customHeight="1" x14ac:dyDescent="0.25">
      <c r="B65" s="70"/>
      <c r="C65" s="70"/>
      <c r="D65" s="70"/>
      <c r="E65" s="71">
        <v>3237</v>
      </c>
      <c r="F65" s="70" t="s">
        <v>149</v>
      </c>
      <c r="G65" s="86">
        <v>229.81</v>
      </c>
      <c r="H65" s="86"/>
      <c r="I65" s="86"/>
      <c r="J65" s="86">
        <v>305.64999999999998</v>
      </c>
      <c r="K65" s="86">
        <f t="shared" si="4"/>
        <v>133.00117488359948</v>
      </c>
      <c r="L65" s="86"/>
    </row>
    <row r="66" spans="2:12" ht="15" customHeight="1" x14ac:dyDescent="0.25">
      <c r="B66" s="70"/>
      <c r="C66" s="70"/>
      <c r="D66" s="70"/>
      <c r="E66" s="71">
        <v>3238</v>
      </c>
      <c r="F66" s="70" t="s">
        <v>150</v>
      </c>
      <c r="G66" s="86">
        <v>2387.8000000000002</v>
      </c>
      <c r="H66" s="86"/>
      <c r="I66" s="86"/>
      <c r="J66" s="86">
        <v>2541.54</v>
      </c>
      <c r="K66" s="86">
        <f t="shared" si="4"/>
        <v>106.43856269369294</v>
      </c>
      <c r="L66" s="86"/>
    </row>
    <row r="67" spans="2:12" ht="15" customHeight="1" x14ac:dyDescent="0.25">
      <c r="B67" s="70"/>
      <c r="C67" s="70"/>
      <c r="D67" s="70"/>
      <c r="E67" s="71">
        <v>3239</v>
      </c>
      <c r="F67" s="70" t="s">
        <v>151</v>
      </c>
      <c r="G67" s="86">
        <v>4028.65</v>
      </c>
      <c r="H67" s="86"/>
      <c r="I67" s="86"/>
      <c r="J67" s="86">
        <v>4347.29</v>
      </c>
      <c r="K67" s="86">
        <f t="shared" si="4"/>
        <v>107.90934928574087</v>
      </c>
      <c r="L67" s="86"/>
    </row>
    <row r="68" spans="2:12" ht="15" customHeight="1" x14ac:dyDescent="0.25">
      <c r="B68" s="70"/>
      <c r="C68" s="70"/>
      <c r="D68" s="73">
        <v>324</v>
      </c>
      <c r="E68" s="70"/>
      <c r="F68" s="72" t="s">
        <v>108</v>
      </c>
      <c r="G68" s="90">
        <v>5603.5</v>
      </c>
      <c r="H68" s="90"/>
      <c r="I68" s="90"/>
      <c r="J68" s="90">
        <v>60.65</v>
      </c>
      <c r="K68" s="86">
        <f t="shared" si="4"/>
        <v>1.0823592397608637</v>
      </c>
      <c r="L68" s="86"/>
    </row>
    <row r="69" spans="2:12" ht="15" customHeight="1" x14ac:dyDescent="0.25">
      <c r="B69" s="70"/>
      <c r="C69" s="70"/>
      <c r="D69" s="70"/>
      <c r="E69" s="71">
        <v>3241</v>
      </c>
      <c r="F69" s="70" t="s">
        <v>108</v>
      </c>
      <c r="G69" s="86">
        <v>5603.5</v>
      </c>
      <c r="H69" s="86"/>
      <c r="I69" s="86"/>
      <c r="J69" s="86">
        <v>60.65</v>
      </c>
      <c r="K69" s="86">
        <f t="shared" si="4"/>
        <v>1.0823592397608637</v>
      </c>
      <c r="L69" s="86"/>
    </row>
    <row r="70" spans="2:12" ht="15" customHeight="1" x14ac:dyDescent="0.25">
      <c r="B70" s="70"/>
      <c r="C70" s="70"/>
      <c r="D70" s="73">
        <v>329</v>
      </c>
      <c r="E70" s="70"/>
      <c r="F70" s="72" t="s">
        <v>96</v>
      </c>
      <c r="G70" s="90">
        <f>SUM(G71:G77)</f>
        <v>12507.050000000001</v>
      </c>
      <c r="H70" s="90"/>
      <c r="I70" s="90"/>
      <c r="J70" s="90">
        <f>SUM(J71:J77)</f>
        <v>7253.44</v>
      </c>
      <c r="K70" s="86">
        <f t="shared" si="4"/>
        <v>57.994810926637363</v>
      </c>
      <c r="L70" s="86"/>
    </row>
    <row r="71" spans="2:12" ht="26.25" customHeight="1" x14ac:dyDescent="0.25">
      <c r="B71" s="70"/>
      <c r="C71" s="70"/>
      <c r="D71" s="70"/>
      <c r="E71" s="71">
        <v>3291</v>
      </c>
      <c r="F71" s="74" t="s">
        <v>152</v>
      </c>
      <c r="G71" s="86">
        <v>331.8</v>
      </c>
      <c r="H71" s="86"/>
      <c r="I71" s="86"/>
      <c r="J71" s="86">
        <v>564.05999999999995</v>
      </c>
      <c r="K71" s="86">
        <f t="shared" si="4"/>
        <v>169.99999999999997</v>
      </c>
      <c r="L71" s="86"/>
    </row>
    <row r="72" spans="2:12" ht="15" customHeight="1" x14ac:dyDescent="0.25">
      <c r="B72" s="70"/>
      <c r="C72" s="70"/>
      <c r="D72" s="70"/>
      <c r="E72" s="71">
        <v>3292</v>
      </c>
      <c r="F72" s="70" t="s">
        <v>97</v>
      </c>
      <c r="G72" s="86">
        <v>1869.16</v>
      </c>
      <c r="H72" s="86"/>
      <c r="I72" s="86"/>
      <c r="J72" s="86">
        <v>1650</v>
      </c>
      <c r="K72" s="86">
        <f t="shared" si="4"/>
        <v>88.274947035031772</v>
      </c>
      <c r="L72" s="86"/>
    </row>
    <row r="73" spans="2:12" ht="15" customHeight="1" x14ac:dyDescent="0.25">
      <c r="B73" s="70"/>
      <c r="C73" s="70"/>
      <c r="D73" s="70"/>
      <c r="E73" s="71">
        <v>3293</v>
      </c>
      <c r="F73" s="70" t="s">
        <v>98</v>
      </c>
      <c r="G73" s="86">
        <v>2670.91</v>
      </c>
      <c r="H73" s="86"/>
      <c r="I73" s="86"/>
      <c r="J73" s="86">
        <v>2880.91</v>
      </c>
      <c r="K73" s="86">
        <f t="shared" si="4"/>
        <v>107.86248881467364</v>
      </c>
      <c r="L73" s="86"/>
    </row>
    <row r="74" spans="2:12" ht="15" customHeight="1" x14ac:dyDescent="0.25">
      <c r="B74" s="70"/>
      <c r="C74" s="70"/>
      <c r="D74" s="70"/>
      <c r="E74" s="71">
        <v>3294</v>
      </c>
      <c r="F74" s="70" t="s">
        <v>153</v>
      </c>
      <c r="G74" s="86">
        <v>35</v>
      </c>
      <c r="H74" s="86"/>
      <c r="I74" s="86"/>
      <c r="J74" s="86">
        <v>35</v>
      </c>
      <c r="K74" s="86">
        <f t="shared" si="4"/>
        <v>100</v>
      </c>
      <c r="L74" s="86"/>
    </row>
    <row r="75" spans="2:12" ht="15" customHeight="1" x14ac:dyDescent="0.25">
      <c r="B75" s="70"/>
      <c r="C75" s="70"/>
      <c r="D75" s="70"/>
      <c r="E75" s="71">
        <v>3295</v>
      </c>
      <c r="F75" s="70" t="s">
        <v>154</v>
      </c>
      <c r="G75" s="86">
        <v>677.32</v>
      </c>
      <c r="H75" s="86"/>
      <c r="I75" s="86"/>
      <c r="J75" s="86">
        <v>150.43</v>
      </c>
      <c r="K75" s="86">
        <f t="shared" si="4"/>
        <v>22.209590739975198</v>
      </c>
      <c r="L75" s="86"/>
    </row>
    <row r="76" spans="2:12" ht="15" customHeight="1" x14ac:dyDescent="0.25">
      <c r="B76" s="70"/>
      <c r="C76" s="70"/>
      <c r="D76" s="70"/>
      <c r="E76" s="71">
        <v>3296</v>
      </c>
      <c r="F76" s="70" t="s">
        <v>155</v>
      </c>
      <c r="G76" s="86">
        <v>3882.08</v>
      </c>
      <c r="H76" s="86"/>
      <c r="I76" s="86"/>
      <c r="J76" s="86">
        <v>0</v>
      </c>
      <c r="K76" s="86">
        <f t="shared" si="4"/>
        <v>0</v>
      </c>
      <c r="L76" s="86"/>
    </row>
    <row r="77" spans="2:12" ht="15" customHeight="1" x14ac:dyDescent="0.25">
      <c r="B77" s="70"/>
      <c r="C77" s="70"/>
      <c r="D77" s="70"/>
      <c r="E77" s="71">
        <v>3299</v>
      </c>
      <c r="F77" s="70" t="s">
        <v>96</v>
      </c>
      <c r="G77" s="86">
        <v>3040.78</v>
      </c>
      <c r="H77" s="86"/>
      <c r="I77" s="86"/>
      <c r="J77" s="86">
        <v>1973.04</v>
      </c>
      <c r="K77" s="86">
        <f t="shared" si="4"/>
        <v>64.885983201678513</v>
      </c>
      <c r="L77" s="86"/>
    </row>
    <row r="78" spans="2:12" ht="15" customHeight="1" x14ac:dyDescent="0.25">
      <c r="B78" s="70"/>
      <c r="C78" s="73">
        <v>34</v>
      </c>
      <c r="D78" s="70"/>
      <c r="E78" s="70"/>
      <c r="F78" s="72" t="s">
        <v>156</v>
      </c>
      <c r="G78" s="90">
        <v>2408.42</v>
      </c>
      <c r="H78" s="90">
        <v>1459.99</v>
      </c>
      <c r="I78" s="90">
        <v>132.72</v>
      </c>
      <c r="J78" s="100">
        <v>34.92</v>
      </c>
      <c r="K78" s="86">
        <f t="shared" ref="K78:K90" si="5">SUM(J78/G78)*100</f>
        <v>1.4499132211159182</v>
      </c>
      <c r="L78" s="86">
        <f>SUM(J78/I78)*100</f>
        <v>26.311030741410491</v>
      </c>
    </row>
    <row r="79" spans="2:12" ht="15" customHeight="1" x14ac:dyDescent="0.25">
      <c r="B79" s="70"/>
      <c r="C79" s="70"/>
      <c r="D79" s="72">
        <v>343</v>
      </c>
      <c r="E79" s="70"/>
      <c r="F79" s="72" t="s">
        <v>157</v>
      </c>
      <c r="G79" s="90">
        <f>SUM(G80:G81)</f>
        <v>2408.42</v>
      </c>
      <c r="H79" s="90"/>
      <c r="I79" s="86"/>
      <c r="J79" s="90">
        <v>34.92</v>
      </c>
      <c r="K79" s="86">
        <f t="shared" si="5"/>
        <v>1.4499132211159182</v>
      </c>
      <c r="L79" s="86"/>
    </row>
    <row r="80" spans="2:12" ht="15" customHeight="1" x14ac:dyDescent="0.25">
      <c r="B80" s="70"/>
      <c r="C80" s="70"/>
      <c r="D80" s="70"/>
      <c r="E80" s="70">
        <v>3431</v>
      </c>
      <c r="F80" s="70" t="s">
        <v>103</v>
      </c>
      <c r="G80" s="86">
        <v>0</v>
      </c>
      <c r="H80" s="86"/>
      <c r="I80" s="86"/>
      <c r="J80" s="86">
        <v>0</v>
      </c>
      <c r="K80" s="86" t="e">
        <f t="shared" si="5"/>
        <v>#DIV/0!</v>
      </c>
      <c r="L80" s="86"/>
    </row>
    <row r="81" spans="2:12" ht="15" customHeight="1" x14ac:dyDescent="0.25">
      <c r="B81" s="70"/>
      <c r="C81" s="70"/>
      <c r="D81" s="70"/>
      <c r="E81" s="70">
        <v>3433</v>
      </c>
      <c r="F81" s="70" t="s">
        <v>158</v>
      </c>
      <c r="G81" s="86">
        <v>2408.42</v>
      </c>
      <c r="H81" s="86"/>
      <c r="I81" s="86"/>
      <c r="J81" s="86">
        <v>34.32</v>
      </c>
      <c r="K81" s="86">
        <f t="shared" si="5"/>
        <v>1.4250006228149574</v>
      </c>
      <c r="L81" s="86"/>
    </row>
    <row r="82" spans="2:12" ht="15" customHeight="1" x14ac:dyDescent="0.25">
      <c r="B82" s="70"/>
      <c r="C82" s="73">
        <v>38</v>
      </c>
      <c r="D82" s="72"/>
      <c r="E82" s="72"/>
      <c r="F82" s="72" t="s">
        <v>159</v>
      </c>
      <c r="G82" s="90">
        <v>1682.52</v>
      </c>
      <c r="H82" s="90">
        <v>0</v>
      </c>
      <c r="I82" s="90">
        <v>2900</v>
      </c>
      <c r="J82" s="100">
        <v>1653.78</v>
      </c>
      <c r="K82" s="86">
        <f t="shared" ref="K82:K89" si="6">SUM(J82/G82)*100</f>
        <v>98.291847942372158</v>
      </c>
      <c r="L82" s="86">
        <f>SUM(J82/I82)*100</f>
        <v>57.026896551724136</v>
      </c>
    </row>
    <row r="83" spans="2:12" ht="15" customHeight="1" x14ac:dyDescent="0.25">
      <c r="B83" s="70"/>
      <c r="C83" s="70"/>
      <c r="D83" s="72">
        <v>381</v>
      </c>
      <c r="E83" s="72"/>
      <c r="F83" s="72" t="s">
        <v>131</v>
      </c>
      <c r="G83" s="90">
        <v>1682.52</v>
      </c>
      <c r="H83" s="86"/>
      <c r="I83" s="86"/>
      <c r="J83" s="90">
        <v>1653.78</v>
      </c>
      <c r="K83" s="86">
        <f t="shared" si="6"/>
        <v>98.291847942372158</v>
      </c>
      <c r="L83" s="86"/>
    </row>
    <row r="84" spans="2:12" ht="15" customHeight="1" x14ac:dyDescent="0.25">
      <c r="B84" s="70"/>
      <c r="C84" s="70"/>
      <c r="D84" s="70"/>
      <c r="E84" s="70">
        <v>3812</v>
      </c>
      <c r="F84" s="70" t="s">
        <v>160</v>
      </c>
      <c r="G84" s="86">
        <v>1682.52</v>
      </c>
      <c r="H84" s="86"/>
      <c r="I84" s="86"/>
      <c r="J84" s="86">
        <v>1653.78</v>
      </c>
      <c r="K84" s="86">
        <f t="shared" si="6"/>
        <v>98.291847942372158</v>
      </c>
      <c r="L84" s="86"/>
    </row>
    <row r="85" spans="2:12" ht="15" customHeight="1" x14ac:dyDescent="0.25">
      <c r="B85" s="72">
        <v>4</v>
      </c>
      <c r="C85" s="72"/>
      <c r="D85" s="72"/>
      <c r="E85" s="72"/>
      <c r="F85" s="72" t="s">
        <v>161</v>
      </c>
      <c r="G85" s="90">
        <v>4383.71</v>
      </c>
      <c r="H85" s="90">
        <v>13670.48</v>
      </c>
      <c r="I85" s="90">
        <v>9605.5400000000009</v>
      </c>
      <c r="J85" s="90">
        <v>2515.5100000000002</v>
      </c>
      <c r="K85" s="86">
        <f t="shared" si="6"/>
        <v>57.383129814700339</v>
      </c>
      <c r="L85" s="86">
        <f>SUM(J85/I85)*100</f>
        <v>26.188116441137094</v>
      </c>
    </row>
    <row r="86" spans="2:12" ht="15" customHeight="1" x14ac:dyDescent="0.25">
      <c r="B86" s="72"/>
      <c r="C86" s="72">
        <v>42</v>
      </c>
      <c r="D86" s="72"/>
      <c r="E86" s="72"/>
      <c r="F86" s="72" t="s">
        <v>162</v>
      </c>
      <c r="G86" s="90">
        <v>4383.71</v>
      </c>
      <c r="H86" s="90">
        <v>12077.8</v>
      </c>
      <c r="I86" s="90">
        <v>9605.5400000000009</v>
      </c>
      <c r="J86" s="90">
        <v>2515.5100000000002</v>
      </c>
      <c r="K86" s="86">
        <f t="shared" si="6"/>
        <v>57.383129814700339</v>
      </c>
      <c r="L86" s="86">
        <v>40.39</v>
      </c>
    </row>
    <row r="87" spans="2:12" ht="15" customHeight="1" x14ac:dyDescent="0.25">
      <c r="B87" s="72"/>
      <c r="C87" s="72"/>
      <c r="D87" s="72">
        <v>422</v>
      </c>
      <c r="E87" s="72"/>
      <c r="F87" s="72" t="s">
        <v>163</v>
      </c>
      <c r="G87" s="90">
        <v>3323.04</v>
      </c>
      <c r="H87" s="90"/>
      <c r="I87" s="90"/>
      <c r="J87" s="90">
        <v>2515.5100000000002</v>
      </c>
      <c r="K87" s="86">
        <f t="shared" si="6"/>
        <v>75.699058693244751</v>
      </c>
      <c r="L87" s="86"/>
    </row>
    <row r="88" spans="2:12" ht="15" customHeight="1" x14ac:dyDescent="0.25">
      <c r="B88" s="70"/>
      <c r="C88" s="70"/>
      <c r="D88" s="70"/>
      <c r="E88" s="71">
        <v>4221</v>
      </c>
      <c r="F88" s="70" t="s">
        <v>164</v>
      </c>
      <c r="G88" s="86">
        <v>3323.04</v>
      </c>
      <c r="H88" s="86"/>
      <c r="I88" s="86"/>
      <c r="J88" s="86">
        <v>2515.5100000000002</v>
      </c>
      <c r="K88" s="86">
        <f t="shared" si="6"/>
        <v>75.699058693244751</v>
      </c>
      <c r="L88" s="86"/>
    </row>
    <row r="89" spans="2:12" ht="15" customHeight="1" x14ac:dyDescent="0.25">
      <c r="B89" s="70"/>
      <c r="C89" s="70"/>
      <c r="D89" s="70"/>
      <c r="E89" s="71">
        <v>4222</v>
      </c>
      <c r="F89" s="70" t="s">
        <v>185</v>
      </c>
      <c r="G89" s="86">
        <v>0</v>
      </c>
      <c r="H89" s="86"/>
      <c r="I89" s="86"/>
      <c r="J89" s="86">
        <v>0</v>
      </c>
      <c r="K89" s="86" t="e">
        <f t="shared" si="6"/>
        <v>#DIV/0!</v>
      </c>
      <c r="L89" s="86"/>
    </row>
    <row r="90" spans="2:12" ht="15" customHeight="1" x14ac:dyDescent="0.25">
      <c r="B90" s="70"/>
      <c r="C90" s="70"/>
      <c r="D90" s="70"/>
      <c r="E90" s="71">
        <v>4224</v>
      </c>
      <c r="F90" s="70" t="s">
        <v>165</v>
      </c>
      <c r="G90" s="86">
        <v>0</v>
      </c>
      <c r="H90" s="86"/>
      <c r="I90" s="86"/>
      <c r="J90" s="86">
        <v>0</v>
      </c>
      <c r="K90" s="86" t="e">
        <f t="shared" si="5"/>
        <v>#DIV/0!</v>
      </c>
      <c r="L90" s="86"/>
    </row>
    <row r="91" spans="2:12" ht="15" customHeight="1" x14ac:dyDescent="0.25">
      <c r="B91" s="70"/>
      <c r="C91" s="70"/>
      <c r="D91" s="70"/>
      <c r="E91" s="71">
        <v>4225</v>
      </c>
      <c r="F91" s="70" t="s">
        <v>186</v>
      </c>
      <c r="G91" s="86">
        <v>0</v>
      </c>
      <c r="H91" s="86"/>
      <c r="I91" s="86"/>
      <c r="J91" s="86">
        <v>0</v>
      </c>
      <c r="K91" s="86">
        <v>0</v>
      </c>
      <c r="L91" s="86"/>
    </row>
    <row r="92" spans="2:12" ht="15" customHeight="1" x14ac:dyDescent="0.25">
      <c r="B92" s="70"/>
      <c r="C92" s="70"/>
      <c r="D92" s="70"/>
      <c r="E92" s="71">
        <v>4226</v>
      </c>
      <c r="F92" s="70" t="s">
        <v>166</v>
      </c>
      <c r="G92" s="86">
        <v>0</v>
      </c>
      <c r="H92" s="86"/>
      <c r="I92" s="86"/>
      <c r="J92" s="86">
        <v>0</v>
      </c>
      <c r="K92" s="86" t="e">
        <f>SUM(J92/G92)*100</f>
        <v>#DIV/0!</v>
      </c>
      <c r="L92" s="86"/>
    </row>
    <row r="93" spans="2:12" ht="15" customHeight="1" x14ac:dyDescent="0.25">
      <c r="B93" s="70"/>
      <c r="C93" s="70"/>
      <c r="D93" s="70"/>
      <c r="E93" s="71">
        <v>4227</v>
      </c>
      <c r="F93" s="70" t="s">
        <v>187</v>
      </c>
      <c r="G93" s="86">
        <v>0</v>
      </c>
      <c r="H93" s="86"/>
      <c r="I93" s="86"/>
      <c r="J93" s="86">
        <v>0</v>
      </c>
      <c r="K93" s="86">
        <v>0</v>
      </c>
      <c r="L93" s="86"/>
    </row>
    <row r="94" spans="2:12" ht="15" customHeight="1" x14ac:dyDescent="0.25">
      <c r="B94" s="70"/>
      <c r="C94" s="70"/>
      <c r="D94" s="72">
        <v>424</v>
      </c>
      <c r="E94" s="73"/>
      <c r="F94" s="72" t="s">
        <v>167</v>
      </c>
      <c r="G94" s="90">
        <v>1060.67</v>
      </c>
      <c r="H94" s="90">
        <v>1592.68</v>
      </c>
      <c r="I94" s="90">
        <v>927.23</v>
      </c>
      <c r="J94" s="90">
        <v>0</v>
      </c>
      <c r="K94" s="86">
        <f>SUM(J94/G94)*100</f>
        <v>0</v>
      </c>
      <c r="L94" s="86"/>
    </row>
    <row r="95" spans="2:12" ht="15" customHeight="1" x14ac:dyDescent="0.25">
      <c r="B95" s="70"/>
      <c r="C95" s="70"/>
      <c r="D95" s="70"/>
      <c r="E95" s="71">
        <v>4241</v>
      </c>
      <c r="F95" s="70" t="s">
        <v>168</v>
      </c>
      <c r="G95" s="86">
        <v>1060.67</v>
      </c>
      <c r="H95" s="86">
        <v>1592.68</v>
      </c>
      <c r="I95" s="90">
        <v>927.23</v>
      </c>
      <c r="J95" s="86">
        <v>0</v>
      </c>
      <c r="K95" s="86">
        <f>SUM(J95/G95)*100</f>
        <v>0</v>
      </c>
      <c r="L95" s="86"/>
    </row>
    <row r="96" spans="2:12" ht="15" customHeight="1" x14ac:dyDescent="0.25">
      <c r="B96" s="72"/>
      <c r="C96" s="72">
        <v>45</v>
      </c>
      <c r="D96" s="72"/>
      <c r="E96" s="72"/>
      <c r="F96" s="72" t="s">
        <v>188</v>
      </c>
      <c r="G96" s="86">
        <v>0</v>
      </c>
      <c r="H96" s="90">
        <v>0</v>
      </c>
      <c r="I96" s="86">
        <v>0</v>
      </c>
      <c r="J96" s="86">
        <v>0</v>
      </c>
      <c r="K96" s="86">
        <v>0</v>
      </c>
      <c r="L96" s="86"/>
    </row>
    <row r="97" spans="2:12" ht="15" customHeight="1" x14ac:dyDescent="0.25">
      <c r="B97" s="72"/>
      <c r="C97" s="72"/>
      <c r="D97" s="72">
        <v>452</v>
      </c>
      <c r="E97" s="72"/>
      <c r="F97" s="72" t="s">
        <v>188</v>
      </c>
      <c r="G97" s="86">
        <v>0</v>
      </c>
      <c r="H97" s="90"/>
      <c r="I97" s="86"/>
      <c r="J97" s="86">
        <v>0</v>
      </c>
      <c r="K97" s="86">
        <v>0</v>
      </c>
      <c r="L97" s="86"/>
    </row>
    <row r="98" spans="2:12" ht="15" customHeight="1" x14ac:dyDescent="0.25">
      <c r="B98" s="70"/>
      <c r="C98" s="70"/>
      <c r="D98" s="70"/>
      <c r="E98" s="71">
        <v>4521</v>
      </c>
      <c r="F98" s="70" t="s">
        <v>188</v>
      </c>
      <c r="G98" s="86">
        <v>0</v>
      </c>
      <c r="H98" s="86"/>
      <c r="I98" s="86"/>
      <c r="J98" s="86">
        <v>0</v>
      </c>
      <c r="K98" s="86">
        <v>0</v>
      </c>
      <c r="L98" s="86"/>
    </row>
  </sheetData>
  <mergeCells count="7">
    <mergeCell ref="B35:F35"/>
    <mergeCell ref="B34:F34"/>
    <mergeCell ref="B8:F8"/>
    <mergeCell ref="B9:F9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workbookViewId="0">
      <selection activeCell="E7" sqref="E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2"/>
      <c r="G1" s="2"/>
      <c r="H1" s="2"/>
    </row>
    <row r="2" spans="2:8" ht="15.75" customHeight="1" x14ac:dyDescent="0.25">
      <c r="B2" s="138" t="s">
        <v>35</v>
      </c>
      <c r="C2" s="138"/>
      <c r="D2" s="138"/>
      <c r="E2" s="138"/>
      <c r="F2" s="138"/>
      <c r="G2" s="138"/>
      <c r="H2" s="138"/>
    </row>
    <row r="3" spans="2:8" ht="18" x14ac:dyDescent="0.25">
      <c r="B3" s="16"/>
      <c r="C3" s="16"/>
      <c r="D3" s="16"/>
      <c r="E3" s="16"/>
      <c r="F3" s="2"/>
      <c r="G3" s="2"/>
      <c r="H3" s="2"/>
    </row>
    <row r="4" spans="2:8" ht="25.5" x14ac:dyDescent="0.25">
      <c r="B4" s="36" t="s">
        <v>6</v>
      </c>
      <c r="C4" s="36" t="s">
        <v>65</v>
      </c>
      <c r="D4" s="36" t="s">
        <v>201</v>
      </c>
      <c r="E4" s="36" t="s">
        <v>199</v>
      </c>
      <c r="F4" s="36" t="s">
        <v>200</v>
      </c>
      <c r="G4" s="36" t="s">
        <v>15</v>
      </c>
      <c r="H4" s="36" t="s">
        <v>46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x14ac:dyDescent="0.25">
      <c r="B6" s="5" t="s">
        <v>34</v>
      </c>
      <c r="C6" s="90">
        <f>SUM(C7+C9+C12+C15+C18)</f>
        <v>2006180.6199999999</v>
      </c>
      <c r="D6" s="88">
        <f>D7+D9+D12+D15+D18</f>
        <v>1899231.75</v>
      </c>
      <c r="E6" s="94">
        <f ca="1">E7+E9+E12+E15+E18</f>
        <v>2713640.2399999998</v>
      </c>
      <c r="F6" s="90">
        <f>F7+F9+F12+F15+F18</f>
        <v>2383270.4700000002</v>
      </c>
      <c r="G6" s="86">
        <f>SUM(F6/C6)*100</f>
        <v>118.79640577925632</v>
      </c>
      <c r="H6" s="86">
        <f ca="1">F6/E6*100</f>
        <v>86.971663950171944</v>
      </c>
    </row>
    <row r="7" spans="2:8" x14ac:dyDescent="0.25">
      <c r="B7" s="5" t="s">
        <v>172</v>
      </c>
      <c r="C7" s="90">
        <v>138101.38</v>
      </c>
      <c r="D7" s="88">
        <v>137538.51</v>
      </c>
      <c r="E7" s="88">
        <v>137538.51</v>
      </c>
      <c r="F7" s="104">
        <v>134338.35</v>
      </c>
      <c r="G7" s="86">
        <f>SUM(F7/C7)*100</f>
        <v>97.275168430612354</v>
      </c>
      <c r="H7" s="86">
        <f>SUM(F7/E7)*100</f>
        <v>97.673262564790036</v>
      </c>
    </row>
    <row r="8" spans="2:8" x14ac:dyDescent="0.25">
      <c r="B8" s="29" t="s">
        <v>121</v>
      </c>
      <c r="C8" s="86">
        <v>138101.38</v>
      </c>
      <c r="D8" s="85">
        <v>137538.51</v>
      </c>
      <c r="E8" s="85">
        <v>137538.51</v>
      </c>
      <c r="F8" s="85">
        <v>134338.35</v>
      </c>
      <c r="G8" s="86">
        <f>SUM(F8/C8)*100</f>
        <v>97.275168430612354</v>
      </c>
      <c r="H8" s="86">
        <f>SUM(F8/E8)*100</f>
        <v>97.673262564790036</v>
      </c>
    </row>
    <row r="9" spans="2:8" x14ac:dyDescent="0.25">
      <c r="B9" s="5" t="s">
        <v>173</v>
      </c>
      <c r="C9" s="90">
        <v>7042.86</v>
      </c>
      <c r="D9" s="88">
        <v>9688.77</v>
      </c>
      <c r="E9" s="94">
        <f>E10</f>
        <v>9688.77</v>
      </c>
      <c r="F9" s="100">
        <v>9467.5499999999993</v>
      </c>
      <c r="G9" s="86">
        <f>SUM(F9/C9)*100</f>
        <v>134.4276330922381</v>
      </c>
      <c r="H9" s="86">
        <f>SUM(F9/E9)*100</f>
        <v>97.716738037955281</v>
      </c>
    </row>
    <row r="10" spans="2:8" x14ac:dyDescent="0.25">
      <c r="B10" s="27" t="s">
        <v>169</v>
      </c>
      <c r="C10" s="86">
        <v>7042.86</v>
      </c>
      <c r="D10" s="85">
        <v>9688.77</v>
      </c>
      <c r="E10" s="87">
        <v>9688.77</v>
      </c>
      <c r="F10" s="86">
        <v>9467.5499999999993</v>
      </c>
      <c r="G10" s="86">
        <v>375.55</v>
      </c>
      <c r="H10" s="86">
        <v>69.819999999999993</v>
      </c>
    </row>
    <row r="11" spans="2:8" x14ac:dyDescent="0.25">
      <c r="B11" s="27" t="s">
        <v>197</v>
      </c>
      <c r="C11" s="86">
        <v>0</v>
      </c>
      <c r="D11" s="85">
        <v>0</v>
      </c>
      <c r="E11" s="87">
        <v>0</v>
      </c>
      <c r="F11" s="86">
        <v>0</v>
      </c>
      <c r="G11" s="86" t="e">
        <f>SUM(F11/C11)*100</f>
        <v>#DIV/0!</v>
      </c>
      <c r="H11" s="86" t="e">
        <f t="shared" ref="H11:H31" si="0">SUM(F11/E11)*100</f>
        <v>#DIV/0!</v>
      </c>
    </row>
    <row r="12" spans="2:8" x14ac:dyDescent="0.25">
      <c r="B12" s="5" t="s">
        <v>174</v>
      </c>
      <c r="C12" s="90">
        <v>13924.46</v>
      </c>
      <c r="D12" s="88">
        <v>3280.79</v>
      </c>
      <c r="E12" s="94">
        <f>E13</f>
        <v>3280.79</v>
      </c>
      <c r="F12" s="100">
        <v>8509.42</v>
      </c>
      <c r="G12" s="86">
        <f t="shared" ref="G12:G31" si="1">SUM(F12/C12)*100</f>
        <v>61.111310600195637</v>
      </c>
      <c r="H12" s="86">
        <f t="shared" si="0"/>
        <v>259.37106611517351</v>
      </c>
    </row>
    <row r="13" spans="2:8" x14ac:dyDescent="0.25">
      <c r="B13" s="27" t="s">
        <v>170</v>
      </c>
      <c r="C13" s="86">
        <v>13924.46</v>
      </c>
      <c r="D13" s="85">
        <v>3280.79</v>
      </c>
      <c r="E13" s="87">
        <v>3280.79</v>
      </c>
      <c r="F13" s="86">
        <v>8509.42</v>
      </c>
      <c r="G13" s="86">
        <f t="shared" si="1"/>
        <v>61.111310600195637</v>
      </c>
      <c r="H13" s="86">
        <f t="shared" si="0"/>
        <v>259.37106611517351</v>
      </c>
    </row>
    <row r="14" spans="2:8" x14ac:dyDescent="0.25">
      <c r="B14" s="27" t="s">
        <v>197</v>
      </c>
      <c r="C14" s="86">
        <v>0</v>
      </c>
      <c r="D14" s="85">
        <v>0</v>
      </c>
      <c r="E14" s="87">
        <v>0</v>
      </c>
      <c r="F14" s="86">
        <v>0</v>
      </c>
      <c r="G14" s="86" t="e">
        <f>SUM(F14/C14)*100</f>
        <v>#DIV/0!</v>
      </c>
      <c r="H14" s="86" t="e">
        <f t="shared" si="0"/>
        <v>#DIV/0!</v>
      </c>
    </row>
    <row r="15" spans="2:8" ht="15.75" customHeight="1" x14ac:dyDescent="0.25">
      <c r="B15" s="5" t="s">
        <v>175</v>
      </c>
      <c r="C15" s="90">
        <v>1829332.71</v>
      </c>
      <c r="D15" s="88">
        <v>1736998.28</v>
      </c>
      <c r="E15" s="94">
        <f ca="1">E16</f>
        <v>2551406.77</v>
      </c>
      <c r="F15" s="100">
        <v>2217859.9500000002</v>
      </c>
      <c r="G15" s="86">
        <f t="shared" si="1"/>
        <v>121.23874120197632</v>
      </c>
      <c r="H15" s="86">
        <f t="shared" ca="1" si="0"/>
        <v>86.706740872411387</v>
      </c>
    </row>
    <row r="16" spans="2:8" ht="15.75" customHeight="1" x14ac:dyDescent="0.25">
      <c r="B16" s="27" t="s">
        <v>171</v>
      </c>
      <c r="C16" s="86">
        <v>1829332.71</v>
      </c>
      <c r="D16" s="85">
        <v>1736998.28</v>
      </c>
      <c r="E16" s="87">
        <f ca="1">E15-E17</f>
        <v>2551406.77</v>
      </c>
      <c r="F16" s="101">
        <v>2217859.9500000002</v>
      </c>
      <c r="G16" s="86">
        <f t="shared" si="1"/>
        <v>121.23874120197632</v>
      </c>
      <c r="H16" s="86">
        <f t="shared" ca="1" si="0"/>
        <v>86.92694462043778</v>
      </c>
    </row>
    <row r="17" spans="2:8" x14ac:dyDescent="0.25">
      <c r="B17" s="27" t="s">
        <v>197</v>
      </c>
      <c r="C17" s="86">
        <v>0</v>
      </c>
      <c r="D17" s="85">
        <v>0</v>
      </c>
      <c r="E17" s="87">
        <v>0</v>
      </c>
      <c r="F17" s="86">
        <v>0</v>
      </c>
      <c r="G17" s="86" t="e">
        <f t="shared" si="1"/>
        <v>#DIV/0!</v>
      </c>
      <c r="H17" s="86" t="e">
        <f t="shared" si="0"/>
        <v>#DIV/0!</v>
      </c>
    </row>
    <row r="18" spans="2:8" x14ac:dyDescent="0.25">
      <c r="B18" s="5" t="s">
        <v>176</v>
      </c>
      <c r="C18" s="90">
        <v>17779.21</v>
      </c>
      <c r="D18" s="88">
        <v>11725.4</v>
      </c>
      <c r="E18" s="94">
        <f>E19</f>
        <v>11725.4</v>
      </c>
      <c r="F18" s="100">
        <v>13095.2</v>
      </c>
      <c r="G18" s="86">
        <f t="shared" si="1"/>
        <v>73.654566204010194</v>
      </c>
      <c r="H18" s="86">
        <f t="shared" si="0"/>
        <v>111.68233066675765</v>
      </c>
    </row>
    <row r="19" spans="2:8" x14ac:dyDescent="0.25">
      <c r="B19" s="27" t="s">
        <v>177</v>
      </c>
      <c r="C19" s="86">
        <v>17779.21</v>
      </c>
      <c r="D19" s="85">
        <v>11725.4</v>
      </c>
      <c r="E19" s="87">
        <v>11725.4</v>
      </c>
      <c r="F19" s="86">
        <v>13095.2</v>
      </c>
      <c r="G19" s="86">
        <f t="shared" si="1"/>
        <v>73.654566204010194</v>
      </c>
      <c r="H19" s="86">
        <f t="shared" si="0"/>
        <v>111.68233066675765</v>
      </c>
    </row>
    <row r="20" spans="2:8" x14ac:dyDescent="0.25">
      <c r="B20" s="27" t="s">
        <v>197</v>
      </c>
      <c r="C20" s="86">
        <v>0</v>
      </c>
      <c r="D20" s="85">
        <v>0</v>
      </c>
      <c r="E20" s="87">
        <v>0</v>
      </c>
      <c r="F20" s="86">
        <v>0</v>
      </c>
      <c r="G20" s="86" t="e">
        <f t="shared" si="1"/>
        <v>#DIV/0!</v>
      </c>
      <c r="H20" s="86" t="e">
        <f t="shared" si="0"/>
        <v>#DIV/0!</v>
      </c>
    </row>
    <row r="21" spans="2:8" x14ac:dyDescent="0.25">
      <c r="B21" s="5" t="s">
        <v>33</v>
      </c>
      <c r="C21" s="90">
        <f>SUM(C22+C24+C26+C28+C30)</f>
        <v>2014289.31</v>
      </c>
      <c r="D21" s="104">
        <f>D22+D24+D26+D28+D30</f>
        <v>1917895.11</v>
      </c>
      <c r="E21" s="94">
        <f>E22+E24+E26+E28+E30</f>
        <v>2740283.86</v>
      </c>
      <c r="F21" s="100">
        <f>F22+F24+F26+F28+F30</f>
        <v>2373971.1200000006</v>
      </c>
      <c r="G21" s="86">
        <f t="shared" si="1"/>
        <v>117.85651188309194</v>
      </c>
      <c r="H21" s="86">
        <f t="shared" si="0"/>
        <v>86.632306771313864</v>
      </c>
    </row>
    <row r="22" spans="2:8" x14ac:dyDescent="0.25">
      <c r="B22" s="5" t="s">
        <v>172</v>
      </c>
      <c r="C22" s="90">
        <v>137538.5</v>
      </c>
      <c r="D22" s="88">
        <v>137538.51</v>
      </c>
      <c r="E22" s="88">
        <v>137538.51</v>
      </c>
      <c r="F22" s="90">
        <v>137538.51</v>
      </c>
      <c r="G22" s="86">
        <f t="shared" si="1"/>
        <v>100.0000072706915</v>
      </c>
      <c r="H22" s="86">
        <f t="shared" si="0"/>
        <v>100</v>
      </c>
    </row>
    <row r="23" spans="2:8" x14ac:dyDescent="0.25">
      <c r="B23" s="29" t="s">
        <v>121</v>
      </c>
      <c r="C23" s="86">
        <v>137538.5</v>
      </c>
      <c r="D23" s="85">
        <v>137538.51</v>
      </c>
      <c r="E23" s="85">
        <v>137538.51</v>
      </c>
      <c r="F23" s="86">
        <v>137538.51</v>
      </c>
      <c r="G23" s="86">
        <f t="shared" si="1"/>
        <v>100.0000072706915</v>
      </c>
      <c r="H23" s="86">
        <f t="shared" si="0"/>
        <v>100</v>
      </c>
    </row>
    <row r="24" spans="2:8" x14ac:dyDescent="0.25">
      <c r="B24" s="5" t="s">
        <v>173</v>
      </c>
      <c r="C24" s="90">
        <v>6950.99</v>
      </c>
      <c r="D24" s="88">
        <v>15518.75</v>
      </c>
      <c r="E24" s="88">
        <v>13329.54</v>
      </c>
      <c r="F24" s="90">
        <v>3513.79</v>
      </c>
      <c r="G24" s="86">
        <f t="shared" si="1"/>
        <v>50.550928716628853</v>
      </c>
      <c r="H24" s="86">
        <f t="shared" si="0"/>
        <v>26.360924683072334</v>
      </c>
    </row>
    <row r="25" spans="2:8" x14ac:dyDescent="0.25">
      <c r="B25" s="27" t="s">
        <v>169</v>
      </c>
      <c r="C25" s="86">
        <v>6950.99</v>
      </c>
      <c r="D25" s="85">
        <v>15518.75</v>
      </c>
      <c r="E25" s="85">
        <v>13329.54</v>
      </c>
      <c r="F25" s="86">
        <v>3513.79</v>
      </c>
      <c r="G25" s="86">
        <f t="shared" si="1"/>
        <v>50.550928716628853</v>
      </c>
      <c r="H25" s="86">
        <f t="shared" si="0"/>
        <v>26.360924683072334</v>
      </c>
    </row>
    <row r="26" spans="2:8" x14ac:dyDescent="0.25">
      <c r="B26" s="5" t="s">
        <v>174</v>
      </c>
      <c r="C26" s="90">
        <v>15036.56</v>
      </c>
      <c r="D26" s="88">
        <v>4280.79</v>
      </c>
      <c r="E26" s="94">
        <v>4296.25</v>
      </c>
      <c r="F26" s="90">
        <v>2834.42</v>
      </c>
      <c r="G26" s="86">
        <f t="shared" si="1"/>
        <v>18.850189139005199</v>
      </c>
      <c r="H26" s="86">
        <f t="shared" si="0"/>
        <v>65.974279895257496</v>
      </c>
    </row>
    <row r="27" spans="2:8" x14ac:dyDescent="0.25">
      <c r="B27" s="27" t="s">
        <v>170</v>
      </c>
      <c r="C27" s="86">
        <v>15036.56</v>
      </c>
      <c r="D27" s="85">
        <v>4280.79</v>
      </c>
      <c r="E27" s="87">
        <v>4296.25</v>
      </c>
      <c r="F27" s="86">
        <v>2834.42</v>
      </c>
      <c r="G27" s="86">
        <f t="shared" si="1"/>
        <v>18.850189139005199</v>
      </c>
      <c r="H27" s="86">
        <f t="shared" si="0"/>
        <v>65.974279895257496</v>
      </c>
    </row>
    <row r="28" spans="2:8" x14ac:dyDescent="0.25">
      <c r="B28" s="5" t="s">
        <v>175</v>
      </c>
      <c r="C28" s="90">
        <v>1839122.76</v>
      </c>
      <c r="D28" s="88">
        <v>1742076.53</v>
      </c>
      <c r="E28" s="94">
        <v>2557886.42</v>
      </c>
      <c r="F28" s="90">
        <v>2209159.4300000002</v>
      </c>
      <c r="G28" s="86">
        <f t="shared" si="1"/>
        <v>120.12028114969335</v>
      </c>
      <c r="H28" s="86">
        <f t="shared" si="0"/>
        <v>86.366595980442327</v>
      </c>
    </row>
    <row r="29" spans="2:8" x14ac:dyDescent="0.25">
      <c r="B29" s="27" t="s">
        <v>171</v>
      </c>
      <c r="C29" s="86">
        <v>1839122.76</v>
      </c>
      <c r="D29" s="85">
        <v>1742076.53</v>
      </c>
      <c r="E29" s="87">
        <v>2557886.42</v>
      </c>
      <c r="F29" s="86">
        <v>2209159.4300000002</v>
      </c>
      <c r="G29" s="86">
        <f t="shared" si="1"/>
        <v>120.12028114969335</v>
      </c>
      <c r="H29" s="86">
        <f t="shared" si="0"/>
        <v>86.366595980442327</v>
      </c>
    </row>
    <row r="30" spans="2:8" x14ac:dyDescent="0.25">
      <c r="B30" s="5" t="s">
        <v>176</v>
      </c>
      <c r="C30" s="90">
        <v>15640.5</v>
      </c>
      <c r="D30" s="88">
        <v>18480.53</v>
      </c>
      <c r="E30" s="94">
        <v>27233.14</v>
      </c>
      <c r="F30" s="90">
        <v>20924.97</v>
      </c>
      <c r="G30" s="86">
        <f t="shared" si="1"/>
        <v>133.78709120552412</v>
      </c>
      <c r="H30" s="86">
        <f t="shared" si="0"/>
        <v>76.836420625752311</v>
      </c>
    </row>
    <row r="31" spans="2:8" x14ac:dyDescent="0.25">
      <c r="B31" s="27" t="s">
        <v>177</v>
      </c>
      <c r="C31" s="86">
        <v>15640.5</v>
      </c>
      <c r="D31" s="86">
        <v>18480.53</v>
      </c>
      <c r="E31" s="86">
        <v>27233.14</v>
      </c>
      <c r="F31" s="86">
        <v>20924.47</v>
      </c>
      <c r="G31" s="86">
        <f t="shared" si="1"/>
        <v>133.78389437677825</v>
      </c>
      <c r="H31" s="86">
        <f t="shared" si="0"/>
        <v>76.834584627406173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"/>
  <sheetViews>
    <sheetView workbookViewId="0">
      <selection activeCell="D17" sqref="D1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2"/>
      <c r="G1" s="2"/>
      <c r="H1" s="2"/>
    </row>
    <row r="2" spans="2:8" ht="15.75" customHeight="1" x14ac:dyDescent="0.25">
      <c r="B2" s="138" t="s">
        <v>44</v>
      </c>
      <c r="C2" s="138"/>
      <c r="D2" s="138"/>
      <c r="E2" s="138"/>
      <c r="F2" s="138"/>
      <c r="G2" s="138"/>
      <c r="H2" s="138"/>
    </row>
    <row r="3" spans="2:8" ht="18" x14ac:dyDescent="0.25">
      <c r="B3" s="16"/>
      <c r="C3" s="16"/>
      <c r="D3" s="16"/>
      <c r="E3" s="16"/>
      <c r="F3" s="2"/>
      <c r="G3" s="2"/>
      <c r="H3" s="2"/>
    </row>
    <row r="4" spans="2:8" ht="25.5" x14ac:dyDescent="0.25">
      <c r="B4" s="36" t="s">
        <v>6</v>
      </c>
      <c r="C4" s="36" t="s">
        <v>67</v>
      </c>
      <c r="D4" s="36" t="s">
        <v>198</v>
      </c>
      <c r="E4" s="36" t="s">
        <v>199</v>
      </c>
      <c r="F4" s="36" t="s">
        <v>202</v>
      </c>
      <c r="G4" s="36" t="s">
        <v>15</v>
      </c>
      <c r="H4" s="36" t="s">
        <v>46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ht="15.75" customHeight="1" x14ac:dyDescent="0.25">
      <c r="B6" s="5" t="s">
        <v>33</v>
      </c>
      <c r="C6" s="90">
        <v>2014289.31</v>
      </c>
      <c r="D6" s="88">
        <v>1917895.11</v>
      </c>
      <c r="E6" s="88">
        <v>2740283.86</v>
      </c>
      <c r="F6" s="90">
        <v>2373971.12</v>
      </c>
      <c r="G6" s="86">
        <f>SUM(F6/C6)*100</f>
        <v>117.85651188309191</v>
      </c>
      <c r="H6" s="86">
        <f>SUM(F6/E6)*100</f>
        <v>86.632306771313836</v>
      </c>
    </row>
    <row r="7" spans="2:8" ht="15.75" customHeight="1" x14ac:dyDescent="0.25">
      <c r="B7" s="5" t="s">
        <v>66</v>
      </c>
      <c r="C7" s="86">
        <v>2014289.31</v>
      </c>
      <c r="D7" s="85">
        <v>1917895.11</v>
      </c>
      <c r="E7" s="85">
        <v>2740283.36</v>
      </c>
      <c r="F7" s="86">
        <v>2373971.12</v>
      </c>
      <c r="G7" s="86">
        <f>SUM(F7/C7)*100</f>
        <v>117.85651188309191</v>
      </c>
      <c r="H7" s="86">
        <f>SUM(F7/E7)*100</f>
        <v>86.632322578494225</v>
      </c>
    </row>
    <row r="8" spans="2:8" x14ac:dyDescent="0.25">
      <c r="B8" s="30" t="s">
        <v>68</v>
      </c>
      <c r="C8" s="86">
        <v>2014289.31</v>
      </c>
      <c r="D8" s="85">
        <v>1917895.11</v>
      </c>
      <c r="E8" s="85">
        <v>2740283.76</v>
      </c>
      <c r="F8" s="86">
        <v>2373971.12</v>
      </c>
      <c r="G8" s="86">
        <f>SUM(F8/C8)*100</f>
        <v>117.85651188309191</v>
      </c>
      <c r="H8" s="86">
        <f>SUM(F8/E8)*100</f>
        <v>86.632309932749465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P13" sqref="P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25">
      <c r="B2" s="138" t="s">
        <v>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15.75" customHeight="1" x14ac:dyDescent="0.25">
      <c r="B3" s="138" t="s">
        <v>36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2:12" ht="18" x14ac:dyDescent="0.25">
      <c r="B4" s="16"/>
      <c r="C4" s="16"/>
      <c r="D4" s="16"/>
      <c r="E4" s="16"/>
      <c r="F4" s="16"/>
      <c r="G4" s="16"/>
      <c r="H4" s="16"/>
      <c r="I4" s="16"/>
      <c r="J4" s="2"/>
      <c r="K4" s="2"/>
      <c r="L4" s="2"/>
    </row>
    <row r="5" spans="2:12" ht="25.5" customHeight="1" x14ac:dyDescent="0.25">
      <c r="B5" s="135" t="s">
        <v>6</v>
      </c>
      <c r="C5" s="136"/>
      <c r="D5" s="136"/>
      <c r="E5" s="136"/>
      <c r="F5" s="137"/>
      <c r="G5" s="37" t="s">
        <v>64</v>
      </c>
      <c r="H5" s="36" t="s">
        <v>195</v>
      </c>
      <c r="I5" s="37" t="s">
        <v>47</v>
      </c>
      <c r="J5" s="37" t="s">
        <v>65</v>
      </c>
      <c r="K5" s="37" t="s">
        <v>15</v>
      </c>
      <c r="L5" s="37" t="s">
        <v>46</v>
      </c>
    </row>
    <row r="6" spans="2:12" x14ac:dyDescent="0.25">
      <c r="B6" s="135">
        <v>1</v>
      </c>
      <c r="C6" s="136"/>
      <c r="D6" s="136"/>
      <c r="E6" s="136"/>
      <c r="F6" s="137"/>
      <c r="G6" s="37">
        <v>2</v>
      </c>
      <c r="H6" s="37">
        <v>3</v>
      </c>
      <c r="I6" s="37">
        <v>4</v>
      </c>
      <c r="J6" s="37">
        <v>5</v>
      </c>
      <c r="K6" s="37" t="s">
        <v>17</v>
      </c>
      <c r="L6" s="37" t="s">
        <v>18</v>
      </c>
    </row>
    <row r="7" spans="2:12" ht="25.5" x14ac:dyDescent="0.25">
      <c r="B7" s="5">
        <v>8</v>
      </c>
      <c r="C7" s="5"/>
      <c r="D7" s="5"/>
      <c r="E7" s="5"/>
      <c r="F7" s="5" t="s">
        <v>8</v>
      </c>
      <c r="G7" s="3"/>
      <c r="H7" s="3"/>
      <c r="I7" s="3"/>
      <c r="J7" s="25"/>
      <c r="K7" s="25"/>
      <c r="L7" s="25"/>
    </row>
    <row r="8" spans="2:12" x14ac:dyDescent="0.25">
      <c r="B8" s="5"/>
      <c r="C8" s="10">
        <v>84</v>
      </c>
      <c r="D8" s="10"/>
      <c r="E8" s="10"/>
      <c r="F8" s="10" t="s">
        <v>12</v>
      </c>
      <c r="G8" s="3"/>
      <c r="H8" s="3"/>
      <c r="I8" s="3"/>
      <c r="J8" s="25"/>
      <c r="K8" s="25"/>
      <c r="L8" s="25"/>
    </row>
    <row r="9" spans="2:12" ht="51" x14ac:dyDescent="0.25">
      <c r="B9" s="6"/>
      <c r="C9" s="6"/>
      <c r="D9" s="6">
        <v>841</v>
      </c>
      <c r="E9" s="6"/>
      <c r="F9" s="26" t="s">
        <v>37</v>
      </c>
      <c r="G9" s="3"/>
      <c r="H9" s="3"/>
      <c r="I9" s="3"/>
      <c r="J9" s="25"/>
      <c r="K9" s="25"/>
      <c r="L9" s="25"/>
    </row>
    <row r="10" spans="2:12" ht="25.5" x14ac:dyDescent="0.25">
      <c r="B10" s="6"/>
      <c r="C10" s="6"/>
      <c r="D10" s="6"/>
      <c r="E10" s="6">
        <v>8413</v>
      </c>
      <c r="F10" s="26" t="s">
        <v>38</v>
      </c>
      <c r="G10" s="3"/>
      <c r="H10" s="3"/>
      <c r="I10" s="3"/>
      <c r="J10" s="25"/>
      <c r="K10" s="25"/>
      <c r="L10" s="25"/>
    </row>
    <row r="11" spans="2:12" x14ac:dyDescent="0.25">
      <c r="B11" s="6"/>
      <c r="C11" s="6"/>
      <c r="D11" s="6"/>
      <c r="E11" s="7" t="s">
        <v>21</v>
      </c>
      <c r="F11" s="12"/>
      <c r="G11" s="3"/>
      <c r="H11" s="3"/>
      <c r="I11" s="3"/>
      <c r="J11" s="25"/>
      <c r="K11" s="25"/>
      <c r="L11" s="25"/>
    </row>
    <row r="12" spans="2:12" ht="25.5" x14ac:dyDescent="0.25">
      <c r="B12" s="8">
        <v>5</v>
      </c>
      <c r="C12" s="9"/>
      <c r="D12" s="9"/>
      <c r="E12" s="9"/>
      <c r="F12" s="18" t="s">
        <v>9</v>
      </c>
      <c r="G12" s="3"/>
      <c r="H12" s="3"/>
      <c r="I12" s="3"/>
      <c r="J12" s="25"/>
      <c r="K12" s="25"/>
      <c r="L12" s="25"/>
    </row>
    <row r="13" spans="2:12" ht="25.5" x14ac:dyDescent="0.25">
      <c r="B13" s="10"/>
      <c r="C13" s="10">
        <v>54</v>
      </c>
      <c r="D13" s="10"/>
      <c r="E13" s="10"/>
      <c r="F13" s="19" t="s">
        <v>13</v>
      </c>
      <c r="G13" s="3"/>
      <c r="H13" s="3"/>
      <c r="I13" s="4"/>
      <c r="J13" s="25"/>
      <c r="K13" s="25"/>
      <c r="L13" s="25"/>
    </row>
    <row r="14" spans="2:12" ht="63.75" x14ac:dyDescent="0.25">
      <c r="B14" s="10"/>
      <c r="C14" s="10"/>
      <c r="D14" s="10">
        <v>541</v>
      </c>
      <c r="E14" s="26"/>
      <c r="F14" s="26" t="s">
        <v>39</v>
      </c>
      <c r="G14" s="3"/>
      <c r="H14" s="3"/>
      <c r="I14" s="4"/>
      <c r="J14" s="25"/>
      <c r="K14" s="25"/>
      <c r="L14" s="25"/>
    </row>
    <row r="15" spans="2:12" ht="38.25" x14ac:dyDescent="0.25">
      <c r="B15" s="10"/>
      <c r="C15" s="10"/>
      <c r="D15" s="10"/>
      <c r="E15" s="26">
        <v>5413</v>
      </c>
      <c r="F15" s="26" t="s">
        <v>40</v>
      </c>
      <c r="G15" s="3"/>
      <c r="H15" s="3"/>
      <c r="I15" s="4"/>
      <c r="J15" s="25"/>
      <c r="K15" s="25"/>
      <c r="L15" s="25"/>
    </row>
    <row r="16" spans="2:12" x14ac:dyDescent="0.25">
      <c r="B16" s="11" t="s">
        <v>14</v>
      </c>
      <c r="C16" s="9"/>
      <c r="D16" s="9"/>
      <c r="E16" s="9"/>
      <c r="F16" s="18" t="s">
        <v>21</v>
      </c>
      <c r="G16" s="3"/>
      <c r="H16" s="3"/>
      <c r="I16" s="3"/>
      <c r="J16" s="25"/>
      <c r="K16" s="25"/>
      <c r="L16" s="2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D4" sqref="D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6"/>
      <c r="C1" s="16"/>
      <c r="D1" s="16"/>
      <c r="E1" s="16"/>
      <c r="F1" s="2"/>
      <c r="G1" s="2"/>
      <c r="H1" s="2"/>
    </row>
    <row r="2" spans="2:8" ht="15.75" customHeight="1" x14ac:dyDescent="0.25">
      <c r="B2" s="138" t="s">
        <v>41</v>
      </c>
      <c r="C2" s="138"/>
      <c r="D2" s="138"/>
      <c r="E2" s="138"/>
      <c r="F2" s="138"/>
      <c r="G2" s="138"/>
      <c r="H2" s="138"/>
    </row>
    <row r="3" spans="2:8" ht="18" x14ac:dyDescent="0.25">
      <c r="B3" s="16"/>
      <c r="C3" s="16"/>
      <c r="D3" s="16"/>
      <c r="E3" s="16"/>
      <c r="F3" s="2"/>
      <c r="G3" s="2"/>
      <c r="H3" s="2"/>
    </row>
    <row r="4" spans="2:8" ht="25.5" x14ac:dyDescent="0.25">
      <c r="B4" s="36" t="s">
        <v>6</v>
      </c>
      <c r="C4" s="36" t="s">
        <v>64</v>
      </c>
      <c r="D4" s="36" t="s">
        <v>196</v>
      </c>
      <c r="E4" s="36" t="s">
        <v>45</v>
      </c>
      <c r="F4" s="36" t="s">
        <v>65</v>
      </c>
      <c r="G4" s="36" t="s">
        <v>15</v>
      </c>
      <c r="H4" s="36" t="s">
        <v>46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17</v>
      </c>
      <c r="H5" s="36" t="s">
        <v>18</v>
      </c>
    </row>
    <row r="6" spans="2:8" x14ac:dyDescent="0.25">
      <c r="B6" s="5" t="s">
        <v>42</v>
      </c>
      <c r="C6" s="3"/>
      <c r="D6" s="3"/>
      <c r="E6" s="4"/>
      <c r="F6" s="25"/>
      <c r="G6" s="25"/>
      <c r="H6" s="25"/>
    </row>
    <row r="7" spans="2:8" x14ac:dyDescent="0.25">
      <c r="B7" s="5" t="s">
        <v>32</v>
      </c>
      <c r="C7" s="3"/>
      <c r="D7" s="3"/>
      <c r="E7" s="3"/>
      <c r="F7" s="25"/>
      <c r="G7" s="25"/>
      <c r="H7" s="25"/>
    </row>
    <row r="8" spans="2:8" x14ac:dyDescent="0.25">
      <c r="B8" s="29" t="s">
        <v>31</v>
      </c>
      <c r="C8" s="3"/>
      <c r="D8" s="3"/>
      <c r="E8" s="3"/>
      <c r="F8" s="25"/>
      <c r="G8" s="25"/>
      <c r="H8" s="25"/>
    </row>
    <row r="9" spans="2:8" x14ac:dyDescent="0.25">
      <c r="B9" s="28" t="s">
        <v>30</v>
      </c>
      <c r="C9" s="3"/>
      <c r="D9" s="3"/>
      <c r="E9" s="3"/>
      <c r="F9" s="25"/>
      <c r="G9" s="25"/>
      <c r="H9" s="25"/>
    </row>
    <row r="10" spans="2:8" x14ac:dyDescent="0.25">
      <c r="B10" s="28" t="s">
        <v>21</v>
      </c>
      <c r="C10" s="3"/>
      <c r="D10" s="3"/>
      <c r="E10" s="3"/>
      <c r="F10" s="25"/>
      <c r="G10" s="25"/>
      <c r="H10" s="25"/>
    </row>
    <row r="11" spans="2:8" x14ac:dyDescent="0.25">
      <c r="B11" s="5" t="s">
        <v>29</v>
      </c>
      <c r="C11" s="3"/>
      <c r="D11" s="3"/>
      <c r="E11" s="4"/>
      <c r="F11" s="25"/>
      <c r="G11" s="25"/>
      <c r="H11" s="25"/>
    </row>
    <row r="12" spans="2:8" x14ac:dyDescent="0.25">
      <c r="B12" s="27" t="s">
        <v>28</v>
      </c>
      <c r="C12" s="3"/>
      <c r="D12" s="3"/>
      <c r="E12" s="4"/>
      <c r="F12" s="25"/>
      <c r="G12" s="25"/>
      <c r="H12" s="25"/>
    </row>
    <row r="13" spans="2:8" x14ac:dyDescent="0.25">
      <c r="B13" s="5" t="s">
        <v>27</v>
      </c>
      <c r="C13" s="3"/>
      <c r="D13" s="3"/>
      <c r="E13" s="4"/>
      <c r="F13" s="25"/>
      <c r="G13" s="25"/>
      <c r="H13" s="25"/>
    </row>
    <row r="14" spans="2:8" x14ac:dyDescent="0.25">
      <c r="B14" s="27" t="s">
        <v>26</v>
      </c>
      <c r="C14" s="3"/>
      <c r="D14" s="3"/>
      <c r="E14" s="4"/>
      <c r="F14" s="25"/>
      <c r="G14" s="25"/>
      <c r="H14" s="25"/>
    </row>
    <row r="15" spans="2:8" x14ac:dyDescent="0.25">
      <c r="B15" s="10" t="s">
        <v>14</v>
      </c>
      <c r="C15" s="3"/>
      <c r="D15" s="3"/>
      <c r="E15" s="4"/>
      <c r="F15" s="25"/>
      <c r="G15" s="25"/>
      <c r="H15" s="25"/>
    </row>
    <row r="16" spans="2:8" x14ac:dyDescent="0.25">
      <c r="B16" s="27"/>
      <c r="C16" s="3"/>
      <c r="D16" s="3"/>
      <c r="E16" s="4"/>
      <c r="F16" s="25"/>
      <c r="G16" s="25"/>
      <c r="H16" s="25"/>
    </row>
    <row r="17" spans="2:8" ht="15.75" customHeight="1" x14ac:dyDescent="0.25">
      <c r="B17" s="5" t="s">
        <v>43</v>
      </c>
      <c r="C17" s="3"/>
      <c r="D17" s="3"/>
      <c r="E17" s="4"/>
      <c r="F17" s="25"/>
      <c r="G17" s="25"/>
      <c r="H17" s="25"/>
    </row>
    <row r="18" spans="2:8" ht="15.75" customHeight="1" x14ac:dyDescent="0.25">
      <c r="B18" s="5" t="s">
        <v>32</v>
      </c>
      <c r="C18" s="3"/>
      <c r="D18" s="3"/>
      <c r="E18" s="3"/>
      <c r="F18" s="25"/>
      <c r="G18" s="25"/>
      <c r="H18" s="25"/>
    </row>
    <row r="19" spans="2:8" x14ac:dyDescent="0.25">
      <c r="B19" s="29" t="s">
        <v>31</v>
      </c>
      <c r="C19" s="3"/>
      <c r="D19" s="3"/>
      <c r="E19" s="3"/>
      <c r="F19" s="25"/>
      <c r="G19" s="25"/>
      <c r="H19" s="25"/>
    </row>
    <row r="20" spans="2:8" x14ac:dyDescent="0.25">
      <c r="B20" s="28" t="s">
        <v>30</v>
      </c>
      <c r="C20" s="3"/>
      <c r="D20" s="3"/>
      <c r="E20" s="3"/>
      <c r="F20" s="25"/>
      <c r="G20" s="25"/>
      <c r="H20" s="25"/>
    </row>
    <row r="21" spans="2:8" x14ac:dyDescent="0.25">
      <c r="B21" s="28" t="s">
        <v>21</v>
      </c>
      <c r="C21" s="3"/>
      <c r="D21" s="3"/>
      <c r="E21" s="3"/>
      <c r="F21" s="25"/>
      <c r="G21" s="25"/>
      <c r="H21" s="25"/>
    </row>
    <row r="22" spans="2:8" x14ac:dyDescent="0.25">
      <c r="B22" s="5" t="s">
        <v>29</v>
      </c>
      <c r="C22" s="3"/>
      <c r="D22" s="3"/>
      <c r="E22" s="4"/>
      <c r="F22" s="25"/>
      <c r="G22" s="25"/>
      <c r="H22" s="25"/>
    </row>
    <row r="23" spans="2:8" x14ac:dyDescent="0.25">
      <c r="B23" s="27" t="s">
        <v>28</v>
      </c>
      <c r="C23" s="3"/>
      <c r="D23" s="3"/>
      <c r="E23" s="4"/>
      <c r="F23" s="25"/>
      <c r="G23" s="25"/>
      <c r="H23" s="25"/>
    </row>
    <row r="24" spans="2:8" x14ac:dyDescent="0.25">
      <c r="B24" s="5" t="s">
        <v>27</v>
      </c>
      <c r="C24" s="3"/>
      <c r="D24" s="3"/>
      <c r="E24" s="4"/>
      <c r="F24" s="25"/>
      <c r="G24" s="25"/>
      <c r="H24" s="25"/>
    </row>
    <row r="25" spans="2:8" x14ac:dyDescent="0.25">
      <c r="B25" s="27" t="s">
        <v>26</v>
      </c>
      <c r="C25" s="3"/>
      <c r="D25" s="3"/>
      <c r="E25" s="4"/>
      <c r="F25" s="25"/>
      <c r="G25" s="25"/>
      <c r="H25" s="25"/>
    </row>
    <row r="26" spans="2:8" x14ac:dyDescent="0.25">
      <c r="B26" s="10" t="s">
        <v>14</v>
      </c>
      <c r="C26" s="3"/>
      <c r="D26" s="3"/>
      <c r="E26" s="4"/>
      <c r="F26" s="25"/>
      <c r="G26" s="25"/>
      <c r="H26" s="25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"/>
  <sheetViews>
    <sheetView workbookViewId="0">
      <selection activeCell="F175" sqref="F175"/>
    </sheetView>
  </sheetViews>
  <sheetFormatPr defaultRowHeight="15" x14ac:dyDescent="0.25"/>
  <cols>
    <col min="1" max="1" width="10" customWidth="1"/>
    <col min="2" max="2" width="37.7109375" customWidth="1"/>
    <col min="3" max="3" width="14.7109375" customWidth="1"/>
    <col min="4" max="4" width="13.85546875" customWidth="1"/>
    <col min="5" max="5" width="16.85546875" customWidth="1"/>
    <col min="6" max="6" width="14.42578125" customWidth="1"/>
  </cols>
  <sheetData>
    <row r="1" spans="1:6" x14ac:dyDescent="0.25">
      <c r="A1" s="140" t="s">
        <v>69</v>
      </c>
      <c r="B1" s="140"/>
      <c r="C1" s="140"/>
      <c r="D1" s="140"/>
      <c r="E1" s="140"/>
      <c r="F1" s="140"/>
    </row>
    <row r="2" spans="1:6" x14ac:dyDescent="0.25">
      <c r="A2" s="141" t="s">
        <v>70</v>
      </c>
      <c r="B2" s="141"/>
      <c r="C2" s="141"/>
      <c r="D2" s="141"/>
      <c r="E2" s="141"/>
      <c r="F2" s="141"/>
    </row>
    <row r="3" spans="1:6" x14ac:dyDescent="0.25">
      <c r="A3" s="141" t="s">
        <v>71</v>
      </c>
      <c r="B3" s="141"/>
      <c r="C3" s="141"/>
      <c r="D3" s="141"/>
      <c r="E3" s="141"/>
      <c r="F3" s="141"/>
    </row>
    <row r="4" spans="1:6" ht="22.5" x14ac:dyDescent="0.25">
      <c r="A4" s="47" t="s">
        <v>72</v>
      </c>
      <c r="B4" s="47" t="s">
        <v>73</v>
      </c>
      <c r="C4" s="47" t="s">
        <v>203</v>
      </c>
      <c r="D4" s="47" t="s">
        <v>204</v>
      </c>
      <c r="E4" s="47" t="s">
        <v>205</v>
      </c>
      <c r="F4" s="47" t="s">
        <v>74</v>
      </c>
    </row>
    <row r="5" spans="1:6" x14ac:dyDescent="0.25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</row>
    <row r="6" spans="1:6" x14ac:dyDescent="0.25">
      <c r="A6" s="142" t="s">
        <v>75</v>
      </c>
      <c r="B6" s="142"/>
      <c r="C6" s="50">
        <v>1917895.11</v>
      </c>
      <c r="D6" s="52">
        <f>D7+D44</f>
        <v>2740283.8600000003</v>
      </c>
      <c r="E6" s="102">
        <f>E8+E46</f>
        <v>2373971.1200000006</v>
      </c>
      <c r="F6" s="49">
        <f>E6/D6*100</f>
        <v>86.632306771313836</v>
      </c>
    </row>
    <row r="7" spans="1:6" x14ac:dyDescent="0.25">
      <c r="A7" s="143" t="s">
        <v>190</v>
      </c>
      <c r="B7" s="143"/>
      <c r="C7" s="50">
        <v>1917895.11</v>
      </c>
      <c r="D7" s="52">
        <f>D8+D45</f>
        <v>2740283.8600000003</v>
      </c>
      <c r="E7" s="102">
        <f>E6</f>
        <v>2373971.1200000006</v>
      </c>
      <c r="F7" s="51">
        <f>E7/D7*100</f>
        <v>86.632306771313836</v>
      </c>
    </row>
    <row r="8" spans="1:6" x14ac:dyDescent="0.25">
      <c r="A8" s="139" t="s">
        <v>191</v>
      </c>
      <c r="B8" s="139"/>
      <c r="C8" s="50">
        <v>1917895.11</v>
      </c>
      <c r="D8" s="52">
        <f>D9+D46</f>
        <v>2740283.8600000003</v>
      </c>
      <c r="E8" s="102">
        <f>E9</f>
        <v>137538.51000000004</v>
      </c>
      <c r="F8" s="53">
        <f>E8/D8*100</f>
        <v>5.0191336747135393</v>
      </c>
    </row>
    <row r="9" spans="1:6" x14ac:dyDescent="0.25">
      <c r="A9" s="144" t="s">
        <v>192</v>
      </c>
      <c r="B9" s="144"/>
      <c r="C9" s="54">
        <v>137538.51</v>
      </c>
      <c r="D9" s="54">
        <f t="shared" ref="D9" si="0">SUM(D10)</f>
        <v>137538.50999999998</v>
      </c>
      <c r="E9" s="103">
        <f>E10</f>
        <v>137538.51000000004</v>
      </c>
      <c r="F9" s="55">
        <f>E9/D9*100</f>
        <v>100.00000000000004</v>
      </c>
    </row>
    <row r="10" spans="1:6" ht="16.5" customHeight="1" x14ac:dyDescent="0.25">
      <c r="A10" s="56">
        <v>3</v>
      </c>
      <c r="B10" s="57" t="s">
        <v>76</v>
      </c>
      <c r="C10" s="58">
        <v>137538.51</v>
      </c>
      <c r="D10" s="58">
        <f>SUM(D11+D14+D42)</f>
        <v>137538.50999999998</v>
      </c>
      <c r="E10" s="58">
        <f>E11+E14+E42</f>
        <v>137538.51000000004</v>
      </c>
      <c r="F10" s="59">
        <f>E14/D14*100</f>
        <v>100.08115496513928</v>
      </c>
    </row>
    <row r="11" spans="1:6" x14ac:dyDescent="0.25">
      <c r="A11" s="56">
        <v>31</v>
      </c>
      <c r="B11" s="57" t="s">
        <v>178</v>
      </c>
      <c r="C11" s="60">
        <v>530.89</v>
      </c>
      <c r="D11" s="60">
        <v>530.9</v>
      </c>
      <c r="E11" s="60">
        <f>SUM(E12)</f>
        <v>530.9</v>
      </c>
      <c r="F11" s="59">
        <v>100</v>
      </c>
    </row>
    <row r="12" spans="1:6" x14ac:dyDescent="0.25">
      <c r="A12" s="61">
        <v>312</v>
      </c>
      <c r="B12" s="62" t="s">
        <v>114</v>
      </c>
      <c r="C12" s="63"/>
      <c r="D12" s="63"/>
      <c r="E12" s="63">
        <v>530.9</v>
      </c>
      <c r="F12" s="64" t="e">
        <f>E12/D12*100</f>
        <v>#DIV/0!</v>
      </c>
    </row>
    <row r="13" spans="1:6" x14ac:dyDescent="0.25">
      <c r="A13" s="61">
        <v>3121</v>
      </c>
      <c r="B13" s="62" t="s">
        <v>114</v>
      </c>
      <c r="C13" s="63"/>
      <c r="D13" s="63"/>
      <c r="E13" s="63">
        <v>530.9</v>
      </c>
      <c r="F13" s="64" t="e">
        <f>E13/D13*100</f>
        <v>#DIV/0!</v>
      </c>
    </row>
    <row r="14" spans="1:6" x14ac:dyDescent="0.25">
      <c r="A14" s="56">
        <v>32</v>
      </c>
      <c r="B14" s="57" t="s">
        <v>11</v>
      </c>
      <c r="C14" s="60">
        <v>136861.63</v>
      </c>
      <c r="D14" s="60">
        <v>136861.62</v>
      </c>
      <c r="E14" s="60">
        <f>E15+E19+E25+E34+E36</f>
        <v>136972.69000000003</v>
      </c>
      <c r="F14" s="59">
        <v>100</v>
      </c>
    </row>
    <row r="15" spans="1:6" x14ac:dyDescent="0.25">
      <c r="A15" s="56">
        <v>321</v>
      </c>
      <c r="B15" s="57" t="s">
        <v>24</v>
      </c>
      <c r="C15" s="60"/>
      <c r="D15" s="60"/>
      <c r="E15" s="60">
        <f>SUM(E16:E18)</f>
        <v>47799.86</v>
      </c>
      <c r="F15" s="64" t="e">
        <f>E15/D15*100</f>
        <v>#DIV/0!</v>
      </c>
    </row>
    <row r="16" spans="1:6" ht="15.75" customHeight="1" x14ac:dyDescent="0.25">
      <c r="A16" s="65">
        <v>3211</v>
      </c>
      <c r="B16" s="62" t="s">
        <v>25</v>
      </c>
      <c r="C16" s="92"/>
      <c r="D16" s="92"/>
      <c r="E16" s="63">
        <v>6856.08</v>
      </c>
      <c r="F16" s="64" t="s">
        <v>77</v>
      </c>
    </row>
    <row r="17" spans="1:6" ht="17.25" customHeight="1" x14ac:dyDescent="0.25">
      <c r="A17" s="65">
        <v>3212</v>
      </c>
      <c r="B17" s="62" t="s">
        <v>78</v>
      </c>
      <c r="C17" s="92"/>
      <c r="D17" s="92"/>
      <c r="E17" s="63">
        <v>40393.18</v>
      </c>
      <c r="F17" s="64" t="s">
        <v>77</v>
      </c>
    </row>
    <row r="18" spans="1:6" ht="16.5" customHeight="1" x14ac:dyDescent="0.25">
      <c r="A18" s="65">
        <v>3213</v>
      </c>
      <c r="B18" s="62" t="s">
        <v>79</v>
      </c>
      <c r="C18" s="92"/>
      <c r="D18" s="92"/>
      <c r="E18" s="63">
        <v>550.6</v>
      </c>
      <c r="F18" s="64" t="s">
        <v>77</v>
      </c>
    </row>
    <row r="19" spans="1:6" x14ac:dyDescent="0.25">
      <c r="A19" s="67">
        <v>322</v>
      </c>
      <c r="B19" s="57" t="s">
        <v>80</v>
      </c>
      <c r="C19" s="60"/>
      <c r="D19" s="60"/>
      <c r="E19" s="60">
        <f>SUM(E20:E24)</f>
        <v>64827.780000000006</v>
      </c>
      <c r="F19" s="64" t="e">
        <f>E19/D19*100</f>
        <v>#DIV/0!</v>
      </c>
    </row>
    <row r="20" spans="1:6" ht="18" customHeight="1" x14ac:dyDescent="0.25">
      <c r="A20" s="65">
        <v>3221</v>
      </c>
      <c r="B20" s="62" t="s">
        <v>81</v>
      </c>
      <c r="C20" s="92"/>
      <c r="D20" s="92"/>
      <c r="E20" s="63">
        <v>9023.33</v>
      </c>
      <c r="F20" s="66" t="s">
        <v>77</v>
      </c>
    </row>
    <row r="21" spans="1:6" x14ac:dyDescent="0.25">
      <c r="A21" s="65">
        <v>3222</v>
      </c>
      <c r="B21" s="62" t="s">
        <v>82</v>
      </c>
      <c r="C21" s="92"/>
      <c r="D21" s="92"/>
      <c r="E21" s="63">
        <v>0</v>
      </c>
      <c r="F21" s="66" t="s">
        <v>77</v>
      </c>
    </row>
    <row r="22" spans="1:6" x14ac:dyDescent="0.25">
      <c r="A22" s="65">
        <v>3223</v>
      </c>
      <c r="B22" s="62" t="s">
        <v>83</v>
      </c>
      <c r="C22" s="92"/>
      <c r="D22" s="92"/>
      <c r="E22" s="63">
        <v>55136.959999999999</v>
      </c>
      <c r="F22" s="66" t="s">
        <v>77</v>
      </c>
    </row>
    <row r="23" spans="1:6" x14ac:dyDescent="0.25">
      <c r="A23" s="65">
        <v>3225</v>
      </c>
      <c r="B23" s="62" t="s">
        <v>84</v>
      </c>
      <c r="C23" s="92"/>
      <c r="D23" s="92"/>
      <c r="E23" s="63">
        <v>437.19</v>
      </c>
      <c r="F23" s="66" t="s">
        <v>77</v>
      </c>
    </row>
    <row r="24" spans="1:6" ht="18.75" customHeight="1" x14ac:dyDescent="0.25">
      <c r="A24" s="65">
        <v>3227</v>
      </c>
      <c r="B24" s="62" t="s">
        <v>189</v>
      </c>
      <c r="C24" s="92"/>
      <c r="D24" s="92"/>
      <c r="E24" s="63">
        <v>230.3</v>
      </c>
      <c r="F24" s="66" t="s">
        <v>77</v>
      </c>
    </row>
    <row r="25" spans="1:6" ht="18.75" customHeight="1" x14ac:dyDescent="0.25">
      <c r="A25" s="67">
        <v>323</v>
      </c>
      <c r="B25" s="57" t="s">
        <v>85</v>
      </c>
      <c r="C25" s="60"/>
      <c r="D25" s="60"/>
      <c r="E25" s="60">
        <f>SUM(E26+E27+E28+E29+E30+E31+E32+E33)</f>
        <v>22026.420000000002</v>
      </c>
      <c r="F25" s="66" t="e">
        <f>E25/D25*100</f>
        <v>#DIV/0!</v>
      </c>
    </row>
    <row r="26" spans="1:6" ht="20.25" customHeight="1" x14ac:dyDescent="0.25">
      <c r="A26" s="65">
        <v>3231</v>
      </c>
      <c r="B26" s="62" t="s">
        <v>86</v>
      </c>
      <c r="C26" s="92"/>
      <c r="D26" s="92"/>
      <c r="E26" s="63">
        <v>2175.34</v>
      </c>
      <c r="F26" s="66" t="s">
        <v>77</v>
      </c>
    </row>
    <row r="27" spans="1:6" x14ac:dyDescent="0.25">
      <c r="A27" s="65">
        <v>3233</v>
      </c>
      <c r="B27" s="62" t="s">
        <v>87</v>
      </c>
      <c r="C27" s="92"/>
      <c r="D27" s="92"/>
      <c r="E27" s="63">
        <v>238.87</v>
      </c>
      <c r="F27" s="66" t="s">
        <v>77</v>
      </c>
    </row>
    <row r="28" spans="1:6" x14ac:dyDescent="0.25">
      <c r="A28" s="65">
        <v>3234</v>
      </c>
      <c r="B28" s="62" t="s">
        <v>88</v>
      </c>
      <c r="C28" s="92"/>
      <c r="D28" s="92"/>
      <c r="E28" s="63">
        <v>11299.83</v>
      </c>
      <c r="F28" s="66" t="s">
        <v>77</v>
      </c>
    </row>
    <row r="29" spans="1:6" x14ac:dyDescent="0.25">
      <c r="A29" s="65">
        <v>3235</v>
      </c>
      <c r="B29" s="62" t="s">
        <v>89</v>
      </c>
      <c r="C29" s="92"/>
      <c r="D29" s="92"/>
      <c r="E29" s="63">
        <v>0</v>
      </c>
      <c r="F29" s="66" t="s">
        <v>77</v>
      </c>
    </row>
    <row r="30" spans="1:6" x14ac:dyDescent="0.25">
      <c r="A30" s="65">
        <v>3236</v>
      </c>
      <c r="B30" s="62" t="s">
        <v>90</v>
      </c>
      <c r="C30" s="92"/>
      <c r="D30" s="92"/>
      <c r="E30" s="63">
        <v>4778.1000000000004</v>
      </c>
      <c r="F30" s="66" t="s">
        <v>77</v>
      </c>
    </row>
    <row r="31" spans="1:6" x14ac:dyDescent="0.25">
      <c r="A31" s="65">
        <v>3237</v>
      </c>
      <c r="B31" s="62" t="s">
        <v>91</v>
      </c>
      <c r="C31" s="92"/>
      <c r="D31" s="92"/>
      <c r="E31" s="63">
        <v>214.58</v>
      </c>
      <c r="F31" s="66" t="s">
        <v>77</v>
      </c>
    </row>
    <row r="32" spans="1:6" x14ac:dyDescent="0.25">
      <c r="A32" s="65">
        <v>3238</v>
      </c>
      <c r="B32" s="62" t="s">
        <v>92</v>
      </c>
      <c r="C32" s="92"/>
      <c r="D32" s="92"/>
      <c r="E32" s="63">
        <v>2541.54</v>
      </c>
      <c r="F32" s="66" t="s">
        <v>77</v>
      </c>
    </row>
    <row r="33" spans="1:6" x14ac:dyDescent="0.25">
      <c r="A33" s="65">
        <v>3239</v>
      </c>
      <c r="B33" s="62" t="s">
        <v>93</v>
      </c>
      <c r="C33" s="92"/>
      <c r="D33" s="92"/>
      <c r="E33" s="63">
        <v>778.16</v>
      </c>
      <c r="F33" s="66" t="s">
        <v>77</v>
      </c>
    </row>
    <row r="34" spans="1:6" x14ac:dyDescent="0.25">
      <c r="A34" s="67">
        <v>324</v>
      </c>
      <c r="B34" s="57" t="s">
        <v>94</v>
      </c>
      <c r="C34" s="60"/>
      <c r="D34" s="60"/>
      <c r="E34" s="60">
        <v>60.65</v>
      </c>
      <c r="F34" s="66" t="e">
        <f>E34/D34*100</f>
        <v>#DIV/0!</v>
      </c>
    </row>
    <row r="35" spans="1:6" x14ac:dyDescent="0.25">
      <c r="A35" s="65">
        <v>3241</v>
      </c>
      <c r="B35" s="62" t="s">
        <v>95</v>
      </c>
      <c r="C35" s="92"/>
      <c r="D35" s="92"/>
      <c r="E35" s="63">
        <v>60.65</v>
      </c>
      <c r="F35" s="66"/>
    </row>
    <row r="36" spans="1:6" x14ac:dyDescent="0.25">
      <c r="A36" s="67">
        <v>329</v>
      </c>
      <c r="B36" s="57" t="s">
        <v>96</v>
      </c>
      <c r="C36" s="60"/>
      <c r="D36" s="60"/>
      <c r="E36" s="60">
        <f>SUM(E37+E38+E39+E40+E41)</f>
        <v>2257.98</v>
      </c>
      <c r="F36" s="66" t="e">
        <f>E36/D36*100</f>
        <v>#DIV/0!</v>
      </c>
    </row>
    <row r="37" spans="1:6" x14ac:dyDescent="0.25">
      <c r="A37" s="65">
        <v>3292</v>
      </c>
      <c r="B37" s="62" t="s">
        <v>97</v>
      </c>
      <c r="C37" s="92"/>
      <c r="D37" s="92"/>
      <c r="E37" s="63">
        <v>0</v>
      </c>
      <c r="F37" s="66" t="s">
        <v>77</v>
      </c>
    </row>
    <row r="38" spans="1:6" x14ac:dyDescent="0.25">
      <c r="A38" s="65">
        <v>3293</v>
      </c>
      <c r="B38" s="62" t="s">
        <v>98</v>
      </c>
      <c r="C38" s="92"/>
      <c r="D38" s="92"/>
      <c r="E38" s="63">
        <v>1590.64</v>
      </c>
      <c r="F38" s="66" t="s">
        <v>77</v>
      </c>
    </row>
    <row r="39" spans="1:6" x14ac:dyDescent="0.25">
      <c r="A39" s="65">
        <v>3294</v>
      </c>
      <c r="B39" s="62" t="s">
        <v>99</v>
      </c>
      <c r="C39" s="92"/>
      <c r="D39" s="92"/>
      <c r="E39" s="63">
        <v>35</v>
      </c>
      <c r="F39" s="66" t="s">
        <v>77</v>
      </c>
    </row>
    <row r="40" spans="1:6" x14ac:dyDescent="0.25">
      <c r="A40" s="65">
        <v>3295</v>
      </c>
      <c r="B40" s="62" t="s">
        <v>100</v>
      </c>
      <c r="C40" s="92"/>
      <c r="D40" s="92"/>
      <c r="E40" s="63">
        <v>150.43</v>
      </c>
      <c r="F40" s="66" t="s">
        <v>77</v>
      </c>
    </row>
    <row r="41" spans="1:6" x14ac:dyDescent="0.25">
      <c r="A41" s="65">
        <v>3299</v>
      </c>
      <c r="B41" s="62" t="s">
        <v>96</v>
      </c>
      <c r="C41" s="92"/>
      <c r="D41" s="92"/>
      <c r="E41" s="63">
        <v>481.91</v>
      </c>
      <c r="F41" s="66" t="s">
        <v>77</v>
      </c>
    </row>
    <row r="42" spans="1:6" x14ac:dyDescent="0.25">
      <c r="A42" s="67">
        <v>34</v>
      </c>
      <c r="B42" s="57" t="s">
        <v>101</v>
      </c>
      <c r="C42" s="60">
        <v>145.99</v>
      </c>
      <c r="D42" s="60">
        <v>145.99</v>
      </c>
      <c r="E42" s="60">
        <v>34.92</v>
      </c>
      <c r="F42" s="66">
        <f>E42/D42*100</f>
        <v>23.919446537434069</v>
      </c>
    </row>
    <row r="43" spans="1:6" x14ac:dyDescent="0.25">
      <c r="A43" s="67">
        <v>343</v>
      </c>
      <c r="B43" s="57" t="s">
        <v>102</v>
      </c>
      <c r="C43" s="60">
        <f>SUM(C44+C45)</f>
        <v>0</v>
      </c>
      <c r="D43" s="63">
        <v>0</v>
      </c>
      <c r="E43" s="63">
        <v>34.92</v>
      </c>
      <c r="F43" s="66" t="e">
        <f>E43/D43*100</f>
        <v>#DIV/0!</v>
      </c>
    </row>
    <row r="44" spans="1:6" x14ac:dyDescent="0.25">
      <c r="A44" s="65">
        <v>3431</v>
      </c>
      <c r="B44" s="62" t="s">
        <v>103</v>
      </c>
      <c r="C44" s="92"/>
      <c r="D44" s="92"/>
      <c r="E44" s="63">
        <v>0</v>
      </c>
      <c r="F44" s="66" t="s">
        <v>77</v>
      </c>
    </row>
    <row r="45" spans="1:6" x14ac:dyDescent="0.25">
      <c r="A45" s="65">
        <v>3433</v>
      </c>
      <c r="B45" s="62" t="s">
        <v>104</v>
      </c>
      <c r="C45" s="92"/>
      <c r="D45" s="92"/>
      <c r="E45" s="63">
        <v>34.92</v>
      </c>
      <c r="F45" s="66" t="s">
        <v>77</v>
      </c>
    </row>
    <row r="46" spans="1:6" ht="22.5" customHeight="1" x14ac:dyDescent="0.25">
      <c r="A46" s="139" t="s">
        <v>193</v>
      </c>
      <c r="B46" s="139"/>
      <c r="C46" s="52">
        <v>1780356.6</v>
      </c>
      <c r="D46" s="52">
        <f>D47+D82+D105+D157</f>
        <v>2602745.3500000006</v>
      </c>
      <c r="E46" s="52">
        <f>E47+E82+E105+E157</f>
        <v>2236432.6100000003</v>
      </c>
      <c r="F46" s="53">
        <f>E46/D46*100</f>
        <v>85.925909347989034</v>
      </c>
    </row>
    <row r="47" spans="1:6" x14ac:dyDescent="0.25">
      <c r="A47" s="144" t="s">
        <v>105</v>
      </c>
      <c r="B47" s="144"/>
      <c r="C47" s="54">
        <v>15518.75</v>
      </c>
      <c r="D47" s="54">
        <f>D48+D72</f>
        <v>13329.54</v>
      </c>
      <c r="E47" s="54">
        <f>E48+E72</f>
        <v>3513.79</v>
      </c>
      <c r="F47" s="55">
        <f>E47/D47*100</f>
        <v>26.360924683072334</v>
      </c>
    </row>
    <row r="48" spans="1:6" x14ac:dyDescent="0.25">
      <c r="A48" s="56">
        <v>3</v>
      </c>
      <c r="B48" s="57" t="s">
        <v>76</v>
      </c>
      <c r="C48" s="60">
        <v>8882.6</v>
      </c>
      <c r="D48" s="60">
        <f>D54</f>
        <v>8882.6</v>
      </c>
      <c r="E48" s="60">
        <f>E58+E69</f>
        <v>2104.27</v>
      </c>
      <c r="F48" s="59">
        <f>E48/D48*100</f>
        <v>23.689798032107714</v>
      </c>
    </row>
    <row r="49" spans="1:6" x14ac:dyDescent="0.25">
      <c r="A49" s="56">
        <v>31</v>
      </c>
      <c r="B49" s="57" t="s">
        <v>4</v>
      </c>
      <c r="C49" s="60">
        <v>0</v>
      </c>
      <c r="D49" s="60">
        <v>0</v>
      </c>
      <c r="E49" s="60">
        <v>0</v>
      </c>
      <c r="F49" s="59" t="e">
        <f>E49/D49*100</f>
        <v>#DIV/0!</v>
      </c>
    </row>
    <row r="50" spans="1:6" x14ac:dyDescent="0.25">
      <c r="A50" s="56">
        <v>311</v>
      </c>
      <c r="B50" s="57" t="s">
        <v>22</v>
      </c>
      <c r="C50" s="60"/>
      <c r="D50" s="60"/>
      <c r="E50" s="60">
        <v>0</v>
      </c>
      <c r="F50" s="64" t="e">
        <f>E50/D50*100</f>
        <v>#DIV/0!</v>
      </c>
    </row>
    <row r="51" spans="1:6" x14ac:dyDescent="0.25">
      <c r="A51" s="65">
        <v>3113</v>
      </c>
      <c r="B51" s="62" t="s">
        <v>137</v>
      </c>
      <c r="C51" s="62"/>
      <c r="D51" s="62"/>
      <c r="E51" s="63">
        <v>0</v>
      </c>
      <c r="F51" s="64" t="s">
        <v>77</v>
      </c>
    </row>
    <row r="52" spans="1:6" x14ac:dyDescent="0.25">
      <c r="A52" s="56">
        <v>313</v>
      </c>
      <c r="B52" s="57" t="s">
        <v>115</v>
      </c>
      <c r="C52" s="60"/>
      <c r="D52" s="60"/>
      <c r="E52" s="60">
        <v>0</v>
      </c>
      <c r="F52" s="64" t="e">
        <f>E52/D52*100</f>
        <v>#DIV/0!</v>
      </c>
    </row>
    <row r="53" spans="1:6" x14ac:dyDescent="0.25">
      <c r="A53" s="65">
        <v>3132</v>
      </c>
      <c r="B53" s="62" t="s">
        <v>116</v>
      </c>
      <c r="C53" s="62"/>
      <c r="D53" s="62"/>
      <c r="E53" s="63">
        <v>0</v>
      </c>
      <c r="F53" s="66" t="s">
        <v>77</v>
      </c>
    </row>
    <row r="54" spans="1:6" x14ac:dyDescent="0.25">
      <c r="A54" s="56">
        <v>32</v>
      </c>
      <c r="B54" s="57" t="s">
        <v>11</v>
      </c>
      <c r="C54" s="60">
        <v>8882.6</v>
      </c>
      <c r="D54" s="60">
        <f>D55+D58+D62+D67+D69</f>
        <v>8882.6</v>
      </c>
      <c r="E54" s="60">
        <v>0</v>
      </c>
      <c r="F54" s="64">
        <f>E54/D54*100</f>
        <v>0</v>
      </c>
    </row>
    <row r="55" spans="1:6" x14ac:dyDescent="0.25">
      <c r="A55" s="56">
        <v>321</v>
      </c>
      <c r="B55" s="57" t="s">
        <v>24</v>
      </c>
      <c r="C55" s="60"/>
      <c r="D55" s="106">
        <v>3100</v>
      </c>
      <c r="E55" s="60">
        <v>0</v>
      </c>
      <c r="F55" s="64">
        <f>E55/D55*100</f>
        <v>0</v>
      </c>
    </row>
    <row r="56" spans="1:6" x14ac:dyDescent="0.25">
      <c r="A56" s="65">
        <v>3211</v>
      </c>
      <c r="B56" s="62" t="s">
        <v>25</v>
      </c>
      <c r="C56" s="92"/>
      <c r="D56" s="92">
        <v>0</v>
      </c>
      <c r="E56" s="63">
        <v>0</v>
      </c>
      <c r="F56" s="64" t="s">
        <v>77</v>
      </c>
    </row>
    <row r="57" spans="1:6" ht="22.5" x14ac:dyDescent="0.25">
      <c r="A57" s="65">
        <v>3212</v>
      </c>
      <c r="B57" s="62" t="s">
        <v>78</v>
      </c>
      <c r="C57" s="92"/>
      <c r="D57" s="92">
        <v>3100</v>
      </c>
      <c r="E57" s="63">
        <v>0</v>
      </c>
      <c r="F57" s="64" t="s">
        <v>77</v>
      </c>
    </row>
    <row r="58" spans="1:6" x14ac:dyDescent="0.25">
      <c r="A58" s="67">
        <v>322</v>
      </c>
      <c r="B58" s="57" t="s">
        <v>80</v>
      </c>
      <c r="C58" s="60"/>
      <c r="D58" s="106">
        <f>SUM(D59:D61)</f>
        <v>3592.68</v>
      </c>
      <c r="E58" s="60">
        <f>E59+E60</f>
        <v>1739.52</v>
      </c>
      <c r="F58" s="64">
        <f>E58/D58*100</f>
        <v>48.418450850061795</v>
      </c>
    </row>
    <row r="59" spans="1:6" x14ac:dyDescent="0.25">
      <c r="A59" s="65">
        <v>3221</v>
      </c>
      <c r="B59" s="62" t="s">
        <v>81</v>
      </c>
      <c r="C59" s="62"/>
      <c r="D59" s="62">
        <v>265.45</v>
      </c>
      <c r="E59" s="63">
        <v>0.22</v>
      </c>
      <c r="F59" s="66" t="s">
        <v>77</v>
      </c>
    </row>
    <row r="60" spans="1:6" x14ac:dyDescent="0.25">
      <c r="A60" s="65">
        <v>3223</v>
      </c>
      <c r="B60" s="62" t="s">
        <v>83</v>
      </c>
      <c r="C60" s="92"/>
      <c r="D60" s="92">
        <v>2000</v>
      </c>
      <c r="E60" s="63">
        <v>1739.3</v>
      </c>
      <c r="F60" s="66" t="s">
        <v>77</v>
      </c>
    </row>
    <row r="61" spans="1:6" x14ac:dyDescent="0.25">
      <c r="A61" s="65">
        <v>3225</v>
      </c>
      <c r="B61" s="62" t="s">
        <v>84</v>
      </c>
      <c r="C61" s="62"/>
      <c r="D61" s="62">
        <v>1327.23</v>
      </c>
      <c r="E61" s="63">
        <v>0</v>
      </c>
      <c r="F61" s="66" t="s">
        <v>77</v>
      </c>
    </row>
    <row r="62" spans="1:6" x14ac:dyDescent="0.25">
      <c r="A62" s="67">
        <v>323</v>
      </c>
      <c r="B62" s="57" t="s">
        <v>85</v>
      </c>
      <c r="C62" s="60"/>
      <c r="D62" s="106">
        <f>D64+D66</f>
        <v>1035.23</v>
      </c>
      <c r="E62" s="60"/>
      <c r="F62" s="64">
        <f>E62/D62*100</f>
        <v>0</v>
      </c>
    </row>
    <row r="63" spans="1:6" x14ac:dyDescent="0.25">
      <c r="A63" s="65">
        <v>3231</v>
      </c>
      <c r="B63" s="62" t="s">
        <v>106</v>
      </c>
      <c r="C63" s="62"/>
      <c r="D63" s="62"/>
      <c r="E63" s="63">
        <v>0</v>
      </c>
      <c r="F63" s="66" t="s">
        <v>77</v>
      </c>
    </row>
    <row r="64" spans="1:6" x14ac:dyDescent="0.25">
      <c r="A64" s="65">
        <v>3232</v>
      </c>
      <c r="B64" s="62" t="s">
        <v>107</v>
      </c>
      <c r="C64" s="62"/>
      <c r="D64" s="62">
        <v>836.15</v>
      </c>
      <c r="E64" s="63">
        <v>0</v>
      </c>
      <c r="F64" s="66" t="s">
        <v>77</v>
      </c>
    </row>
    <row r="65" spans="1:6" x14ac:dyDescent="0.25">
      <c r="A65" s="65">
        <v>3237</v>
      </c>
      <c r="B65" s="62" t="s">
        <v>91</v>
      </c>
      <c r="C65" s="92"/>
      <c r="D65" s="92"/>
      <c r="E65" s="63">
        <v>0</v>
      </c>
      <c r="F65" s="66" t="s">
        <v>77</v>
      </c>
    </row>
    <row r="66" spans="1:6" x14ac:dyDescent="0.25">
      <c r="A66" s="65">
        <v>3239</v>
      </c>
      <c r="B66" s="62" t="s">
        <v>93</v>
      </c>
      <c r="C66" s="92"/>
      <c r="D66" s="92">
        <v>199.08</v>
      </c>
      <c r="E66" s="63">
        <v>0</v>
      </c>
      <c r="F66" s="66" t="s">
        <v>77</v>
      </c>
    </row>
    <row r="67" spans="1:6" x14ac:dyDescent="0.25">
      <c r="A67" s="67">
        <v>324</v>
      </c>
      <c r="B67" s="57" t="s">
        <v>94</v>
      </c>
      <c r="C67" s="60"/>
      <c r="D67" s="106">
        <v>92.91</v>
      </c>
      <c r="E67" s="60">
        <f>E68</f>
        <v>0</v>
      </c>
      <c r="F67" s="64">
        <f>E67/D67*100</f>
        <v>0</v>
      </c>
    </row>
    <row r="68" spans="1:6" x14ac:dyDescent="0.25">
      <c r="A68" s="65">
        <v>3241</v>
      </c>
      <c r="B68" s="62" t="s">
        <v>108</v>
      </c>
      <c r="C68" s="62"/>
      <c r="D68" s="62">
        <v>92.91</v>
      </c>
      <c r="E68" s="63">
        <v>0</v>
      </c>
      <c r="F68" s="66" t="s">
        <v>77</v>
      </c>
    </row>
    <row r="69" spans="1:6" x14ac:dyDescent="0.25">
      <c r="A69" s="67">
        <v>329</v>
      </c>
      <c r="B69" s="57" t="s">
        <v>96</v>
      </c>
      <c r="C69" s="60"/>
      <c r="D69" s="106">
        <f>D70+D71</f>
        <v>1061.78</v>
      </c>
      <c r="E69" s="60">
        <f>E70</f>
        <v>364.75</v>
      </c>
      <c r="F69" s="64">
        <f>E69/D69*100</f>
        <v>34.35269076456516</v>
      </c>
    </row>
    <row r="70" spans="1:6" x14ac:dyDescent="0.25">
      <c r="A70" s="65">
        <v>3293</v>
      </c>
      <c r="B70" s="62" t="s">
        <v>98</v>
      </c>
      <c r="C70" s="62"/>
      <c r="D70" s="62">
        <v>929.06</v>
      </c>
      <c r="E70" s="63">
        <v>364.75</v>
      </c>
      <c r="F70" s="66" t="s">
        <v>77</v>
      </c>
    </row>
    <row r="71" spans="1:6" x14ac:dyDescent="0.25">
      <c r="A71" s="65">
        <v>3299</v>
      </c>
      <c r="B71" s="62" t="s">
        <v>96</v>
      </c>
      <c r="C71" s="62"/>
      <c r="D71" s="62">
        <v>132.72</v>
      </c>
      <c r="E71" s="63">
        <v>0</v>
      </c>
      <c r="F71" s="66" t="s">
        <v>77</v>
      </c>
    </row>
    <row r="72" spans="1:6" x14ac:dyDescent="0.25">
      <c r="A72" s="67">
        <v>4</v>
      </c>
      <c r="B72" s="57" t="s">
        <v>5</v>
      </c>
      <c r="C72" s="60">
        <v>6636.15</v>
      </c>
      <c r="D72" s="60">
        <f>D73</f>
        <v>4446.9400000000005</v>
      </c>
      <c r="E72" s="60">
        <f>E73</f>
        <v>1409.52</v>
      </c>
      <c r="F72" s="68">
        <f>E72/D72*100</f>
        <v>31.696402470013084</v>
      </c>
    </row>
    <row r="73" spans="1:6" ht="22.5" x14ac:dyDescent="0.25">
      <c r="A73" s="67">
        <v>42</v>
      </c>
      <c r="B73" s="57" t="s">
        <v>109</v>
      </c>
      <c r="C73" s="60">
        <v>6636.15</v>
      </c>
      <c r="D73" s="60">
        <f>D75+D77+D78</f>
        <v>4446.9400000000005</v>
      </c>
      <c r="E73" s="60">
        <f>E75+E77+E79</f>
        <v>1409.52</v>
      </c>
      <c r="F73" s="68">
        <f>E73/D73*100</f>
        <v>31.696402470013084</v>
      </c>
    </row>
    <row r="74" spans="1:6" x14ac:dyDescent="0.25">
      <c r="A74" s="65">
        <v>422</v>
      </c>
      <c r="B74" s="62" t="s">
        <v>110</v>
      </c>
      <c r="C74" s="60">
        <f>SUM(C75+C76+C77+C79)</f>
        <v>0</v>
      </c>
      <c r="D74" s="60">
        <v>0</v>
      </c>
      <c r="E74" s="63">
        <v>0</v>
      </c>
      <c r="F74" s="68" t="e">
        <f>E74/D74*100</f>
        <v>#DIV/0!</v>
      </c>
    </row>
    <row r="75" spans="1:6" x14ac:dyDescent="0.25">
      <c r="A75" s="65">
        <v>4221</v>
      </c>
      <c r="B75" s="62" t="s">
        <v>179</v>
      </c>
      <c r="C75" s="62"/>
      <c r="D75" s="62">
        <v>1654.46</v>
      </c>
      <c r="E75" s="63">
        <v>231.73</v>
      </c>
      <c r="F75" s="66" t="s">
        <v>77</v>
      </c>
    </row>
    <row r="76" spans="1:6" x14ac:dyDescent="0.25">
      <c r="A76" s="65">
        <v>4222</v>
      </c>
      <c r="B76" s="62" t="s">
        <v>194</v>
      </c>
      <c r="C76" s="62"/>
      <c r="D76" s="62">
        <v>0</v>
      </c>
      <c r="E76" s="63">
        <v>0</v>
      </c>
      <c r="F76" s="66" t="s">
        <v>77</v>
      </c>
    </row>
    <row r="77" spans="1:6" x14ac:dyDescent="0.25">
      <c r="A77" s="65">
        <v>4226</v>
      </c>
      <c r="B77" s="62" t="s">
        <v>166</v>
      </c>
      <c r="C77" s="62"/>
      <c r="D77" s="62">
        <v>1465.25</v>
      </c>
      <c r="E77" s="63">
        <v>1176.02</v>
      </c>
      <c r="F77" s="66" t="s">
        <v>77</v>
      </c>
    </row>
    <row r="78" spans="1:6" x14ac:dyDescent="0.25">
      <c r="A78" s="65">
        <v>4227</v>
      </c>
      <c r="B78" s="62" t="s">
        <v>207</v>
      </c>
      <c r="C78" s="62"/>
      <c r="D78" s="62">
        <v>1327.23</v>
      </c>
      <c r="E78" s="63"/>
      <c r="F78" s="66"/>
    </row>
    <row r="79" spans="1:6" x14ac:dyDescent="0.25">
      <c r="A79" s="65">
        <v>4241</v>
      </c>
      <c r="B79" s="62" t="s">
        <v>206</v>
      </c>
      <c r="C79" s="62"/>
      <c r="D79" s="62">
        <v>0</v>
      </c>
      <c r="E79" s="63">
        <v>1.77</v>
      </c>
      <c r="F79" s="66" t="s">
        <v>77</v>
      </c>
    </row>
    <row r="80" spans="1:6" x14ac:dyDescent="0.25">
      <c r="A80" s="67">
        <v>45</v>
      </c>
      <c r="B80" s="57" t="s">
        <v>188</v>
      </c>
      <c r="C80" s="60">
        <v>676.89</v>
      </c>
      <c r="D80" s="60">
        <v>0</v>
      </c>
      <c r="E80" s="60">
        <v>0</v>
      </c>
      <c r="F80" s="68" t="e">
        <f>E80/D80*100</f>
        <v>#DIV/0!</v>
      </c>
    </row>
    <row r="81" spans="1:6" x14ac:dyDescent="0.25">
      <c r="A81" s="65">
        <v>4521</v>
      </c>
      <c r="B81" s="62" t="s">
        <v>188</v>
      </c>
      <c r="C81" s="62"/>
      <c r="D81" s="62">
        <v>0</v>
      </c>
      <c r="E81" s="63">
        <v>0</v>
      </c>
      <c r="F81" s="66" t="s">
        <v>77</v>
      </c>
    </row>
    <row r="82" spans="1:6" x14ac:dyDescent="0.25">
      <c r="A82" s="144" t="s">
        <v>180</v>
      </c>
      <c r="B82" s="144"/>
      <c r="C82" s="54">
        <v>4280.79</v>
      </c>
      <c r="D82" s="54">
        <f>D83+D100</f>
        <v>4296.25</v>
      </c>
      <c r="E82" s="54">
        <f>E83</f>
        <v>2834.42</v>
      </c>
      <c r="F82" s="55">
        <f>E82/D82*100</f>
        <v>65.974279895257496</v>
      </c>
    </row>
    <row r="83" spans="1:6" x14ac:dyDescent="0.25">
      <c r="A83" s="56">
        <v>3</v>
      </c>
      <c r="B83" s="57" t="s">
        <v>76</v>
      </c>
      <c r="C83" s="60">
        <v>4015.34</v>
      </c>
      <c r="D83" s="60">
        <f>D84</f>
        <v>4196.25</v>
      </c>
      <c r="E83" s="60">
        <f>E84</f>
        <v>2834.42</v>
      </c>
      <c r="F83" s="60">
        <f>E83/D83*100</f>
        <v>67.54649985105749</v>
      </c>
    </row>
    <row r="84" spans="1:6" x14ac:dyDescent="0.25">
      <c r="A84" s="56">
        <v>32</v>
      </c>
      <c r="B84" s="57" t="s">
        <v>11</v>
      </c>
      <c r="C84" s="60">
        <v>4015.34</v>
      </c>
      <c r="D84" s="60">
        <f>SUM(D85:D98)</f>
        <v>4196.25</v>
      </c>
      <c r="E84" s="60">
        <f>E85+E89+E95</f>
        <v>2834.42</v>
      </c>
      <c r="F84" s="63">
        <f>E84/D84*100</f>
        <v>67.54649985105749</v>
      </c>
    </row>
    <row r="85" spans="1:6" x14ac:dyDescent="0.25">
      <c r="A85" s="56">
        <v>321</v>
      </c>
      <c r="B85" s="62" t="s">
        <v>24</v>
      </c>
      <c r="C85" s="60"/>
      <c r="D85" s="60"/>
      <c r="E85" s="60">
        <v>73.86</v>
      </c>
      <c r="F85" s="63" t="e">
        <f>E85/D85*100</f>
        <v>#DIV/0!</v>
      </c>
    </row>
    <row r="86" spans="1:6" x14ac:dyDescent="0.25">
      <c r="A86" s="65">
        <v>3211</v>
      </c>
      <c r="B86" s="62" t="s">
        <v>25</v>
      </c>
      <c r="C86" s="92"/>
      <c r="D86" s="92">
        <v>200</v>
      </c>
      <c r="E86" s="63">
        <v>73.86</v>
      </c>
      <c r="F86" s="63"/>
    </row>
    <row r="87" spans="1:6" x14ac:dyDescent="0.25">
      <c r="A87" s="67">
        <v>322</v>
      </c>
      <c r="B87" s="62" t="s">
        <v>80</v>
      </c>
      <c r="C87" s="60"/>
      <c r="D87" s="60"/>
      <c r="E87" s="60">
        <f>E88</f>
        <v>0</v>
      </c>
      <c r="F87" s="63" t="e">
        <f>E87/D87*100</f>
        <v>#DIV/0!</v>
      </c>
    </row>
    <row r="88" spans="1:6" x14ac:dyDescent="0.25">
      <c r="A88" s="65">
        <v>3221</v>
      </c>
      <c r="B88" s="62" t="s">
        <v>81</v>
      </c>
      <c r="C88" s="92"/>
      <c r="D88" s="92">
        <v>257.33999999999997</v>
      </c>
      <c r="E88" s="63">
        <v>0</v>
      </c>
      <c r="F88" s="63"/>
    </row>
    <row r="89" spans="1:6" x14ac:dyDescent="0.25">
      <c r="A89" s="67">
        <v>323</v>
      </c>
      <c r="B89" s="62" t="s">
        <v>85</v>
      </c>
      <c r="C89" s="60"/>
      <c r="D89" s="60"/>
      <c r="E89" s="60">
        <v>2052.5</v>
      </c>
      <c r="F89" s="63" t="e">
        <f>E89/D89*100</f>
        <v>#DIV/0!</v>
      </c>
    </row>
    <row r="90" spans="1:6" x14ac:dyDescent="0.25">
      <c r="A90" s="65">
        <v>3231</v>
      </c>
      <c r="B90" s="62" t="s">
        <v>86</v>
      </c>
      <c r="C90" s="92"/>
      <c r="D90" s="92">
        <v>2072.5700000000002</v>
      </c>
      <c r="E90" s="63">
        <v>2052.5</v>
      </c>
      <c r="F90" s="63" t="s">
        <v>77</v>
      </c>
    </row>
    <row r="91" spans="1:6" x14ac:dyDescent="0.25">
      <c r="A91" s="65">
        <v>3237</v>
      </c>
      <c r="B91" s="62" t="s">
        <v>91</v>
      </c>
      <c r="C91" s="92"/>
      <c r="D91" s="92">
        <v>100</v>
      </c>
      <c r="E91" s="63">
        <v>0</v>
      </c>
      <c r="F91" s="63" t="s">
        <v>77</v>
      </c>
    </row>
    <row r="92" spans="1:6" x14ac:dyDescent="0.25">
      <c r="A92" s="65">
        <v>3239</v>
      </c>
      <c r="B92" s="62" t="s">
        <v>93</v>
      </c>
      <c r="C92" s="92"/>
      <c r="D92" s="92">
        <v>398.17</v>
      </c>
      <c r="E92" s="63">
        <v>0</v>
      </c>
      <c r="F92" s="63" t="s">
        <v>77</v>
      </c>
    </row>
    <row r="93" spans="1:6" x14ac:dyDescent="0.25">
      <c r="A93" s="67">
        <v>324</v>
      </c>
      <c r="B93" s="62" t="s">
        <v>94</v>
      </c>
      <c r="C93" s="60"/>
      <c r="D93" s="60"/>
      <c r="E93" s="60">
        <v>0</v>
      </c>
      <c r="F93" s="63" t="e">
        <f>E93/D93*100</f>
        <v>#DIV/0!</v>
      </c>
    </row>
    <row r="94" spans="1:6" x14ac:dyDescent="0.25">
      <c r="A94" s="65">
        <v>3241</v>
      </c>
      <c r="B94" s="62" t="s">
        <v>111</v>
      </c>
      <c r="C94" s="92"/>
      <c r="D94" s="92"/>
      <c r="E94" s="63">
        <v>0</v>
      </c>
      <c r="F94" s="63" t="s">
        <v>77</v>
      </c>
    </row>
    <row r="95" spans="1:6" x14ac:dyDescent="0.25">
      <c r="A95" s="67">
        <v>329</v>
      </c>
      <c r="B95" s="62" t="s">
        <v>96</v>
      </c>
      <c r="C95" s="60"/>
      <c r="D95" s="60"/>
      <c r="E95" s="60">
        <f>E96+E98</f>
        <v>708.06</v>
      </c>
      <c r="F95" s="63" t="e">
        <f>SUM(E95/D95)*100</f>
        <v>#DIV/0!</v>
      </c>
    </row>
    <row r="96" spans="1:6" ht="22.5" x14ac:dyDescent="0.25">
      <c r="A96" s="65">
        <v>3291</v>
      </c>
      <c r="B96" s="62" t="s">
        <v>112</v>
      </c>
      <c r="C96" s="92"/>
      <c r="D96" s="92">
        <v>568.16999999999996</v>
      </c>
      <c r="E96" s="63">
        <v>564.05999999999995</v>
      </c>
      <c r="F96" s="63" t="s">
        <v>77</v>
      </c>
    </row>
    <row r="97" spans="1:6" x14ac:dyDescent="0.25">
      <c r="A97" s="65">
        <v>3293</v>
      </c>
      <c r="B97" s="62" t="s">
        <v>98</v>
      </c>
      <c r="C97" s="92"/>
      <c r="D97" s="92">
        <v>150</v>
      </c>
      <c r="E97" s="63">
        <v>0</v>
      </c>
      <c r="F97" s="63" t="s">
        <v>77</v>
      </c>
    </row>
    <row r="98" spans="1:6" x14ac:dyDescent="0.25">
      <c r="A98" s="65">
        <v>3299</v>
      </c>
      <c r="B98" s="62" t="s">
        <v>96</v>
      </c>
      <c r="C98" s="92"/>
      <c r="D98" s="92">
        <v>450</v>
      </c>
      <c r="E98" s="63">
        <v>144</v>
      </c>
      <c r="F98" s="63" t="s">
        <v>77</v>
      </c>
    </row>
    <row r="99" spans="1:6" x14ac:dyDescent="0.25">
      <c r="A99" s="67">
        <v>4</v>
      </c>
      <c r="B99" s="57" t="s">
        <v>5</v>
      </c>
      <c r="C99" s="60">
        <v>265.45</v>
      </c>
      <c r="D99" s="60">
        <v>100</v>
      </c>
      <c r="E99" s="60">
        <v>0</v>
      </c>
      <c r="F99" s="60">
        <f>E99/D99*100</f>
        <v>0</v>
      </c>
    </row>
    <row r="100" spans="1:6" ht="22.5" x14ac:dyDescent="0.25">
      <c r="A100" s="67">
        <v>42</v>
      </c>
      <c r="B100" s="57" t="s">
        <v>109</v>
      </c>
      <c r="C100" s="60">
        <v>265.45</v>
      </c>
      <c r="D100" s="60">
        <v>100</v>
      </c>
      <c r="E100" s="60">
        <v>0</v>
      </c>
      <c r="F100" s="60">
        <f>E100/D100*100</f>
        <v>0</v>
      </c>
    </row>
    <row r="101" spans="1:6" x14ac:dyDescent="0.25">
      <c r="A101" s="67">
        <v>422</v>
      </c>
      <c r="B101" s="57" t="s">
        <v>110</v>
      </c>
      <c r="C101" s="63"/>
      <c r="D101" s="60"/>
      <c r="E101" s="60">
        <v>0</v>
      </c>
      <c r="F101" s="63" t="e">
        <f>E101/D101*100</f>
        <v>#DIV/0!</v>
      </c>
    </row>
    <row r="102" spans="1:6" x14ac:dyDescent="0.25">
      <c r="A102" s="65">
        <v>4221</v>
      </c>
      <c r="B102" s="62" t="s">
        <v>179</v>
      </c>
      <c r="C102" s="92"/>
      <c r="D102" s="92"/>
      <c r="E102" s="63">
        <v>0</v>
      </c>
      <c r="F102" s="63" t="s">
        <v>77</v>
      </c>
    </row>
    <row r="103" spans="1:6" ht="22.5" x14ac:dyDescent="0.25">
      <c r="A103" s="67">
        <v>424</v>
      </c>
      <c r="B103" s="57" t="s">
        <v>167</v>
      </c>
      <c r="C103" s="63"/>
      <c r="D103" s="60"/>
      <c r="E103" s="60">
        <v>0</v>
      </c>
      <c r="F103" s="63" t="e">
        <f>E103/D103*100</f>
        <v>#DIV/0!</v>
      </c>
    </row>
    <row r="104" spans="1:6" x14ac:dyDescent="0.25">
      <c r="A104" s="65">
        <v>4241</v>
      </c>
      <c r="B104" s="62" t="s">
        <v>168</v>
      </c>
      <c r="C104" s="92"/>
      <c r="D104" s="92">
        <v>100</v>
      </c>
      <c r="E104" s="63">
        <v>0</v>
      </c>
      <c r="F104" s="63" t="s">
        <v>77</v>
      </c>
    </row>
    <row r="105" spans="1:6" x14ac:dyDescent="0.25">
      <c r="A105" s="144" t="s">
        <v>113</v>
      </c>
      <c r="B105" s="144"/>
      <c r="C105" s="54">
        <v>1742076.53</v>
      </c>
      <c r="D105" s="54">
        <f>D106+D149</f>
        <v>2557886.4200000004</v>
      </c>
      <c r="E105" s="54">
        <f>E106+E155</f>
        <v>2209159.4300000002</v>
      </c>
      <c r="F105" s="55">
        <f>E105/D105*100</f>
        <v>86.366595980442312</v>
      </c>
    </row>
    <row r="106" spans="1:6" x14ac:dyDescent="0.25">
      <c r="A106" s="56">
        <v>3</v>
      </c>
      <c r="B106" s="57" t="s">
        <v>76</v>
      </c>
      <c r="C106" s="60">
        <v>1735307.65</v>
      </c>
      <c r="D106" s="60">
        <f>D107+D115+D146</f>
        <v>2553912.2800000003</v>
      </c>
      <c r="E106" s="60">
        <f>E107+E115+E142+E146</f>
        <v>2208362.4300000002</v>
      </c>
      <c r="F106" s="59">
        <f>E106/D106*100</f>
        <v>86.469783919125049</v>
      </c>
    </row>
    <row r="107" spans="1:6" x14ac:dyDescent="0.25">
      <c r="A107" s="56">
        <v>31</v>
      </c>
      <c r="B107" s="57" t="s">
        <v>4</v>
      </c>
      <c r="C107" s="60">
        <v>1725794.68</v>
      </c>
      <c r="D107" s="60">
        <f>D108+D110+D112</f>
        <v>2534908.79</v>
      </c>
      <c r="E107" s="60">
        <f>E108+E110+E112</f>
        <v>2197519.2400000002</v>
      </c>
      <c r="F107" s="59">
        <f>E107/D107*100</f>
        <v>86.690268646707409</v>
      </c>
    </row>
    <row r="108" spans="1:6" x14ac:dyDescent="0.25">
      <c r="A108" s="56">
        <v>311</v>
      </c>
      <c r="B108" s="62" t="s">
        <v>22</v>
      </c>
      <c r="C108" s="63"/>
      <c r="D108" s="60">
        <v>2134107.0099999998</v>
      </c>
      <c r="E108" s="60">
        <v>1825725.34</v>
      </c>
      <c r="F108" s="64">
        <f>E108/D108*100</f>
        <v>85.5498497237962</v>
      </c>
    </row>
    <row r="109" spans="1:6" x14ac:dyDescent="0.25">
      <c r="A109" s="65">
        <v>3111</v>
      </c>
      <c r="B109" s="62" t="s">
        <v>23</v>
      </c>
      <c r="C109" s="92"/>
      <c r="D109" s="92">
        <v>2134107.0099999998</v>
      </c>
      <c r="E109" s="63">
        <f>E108</f>
        <v>1825725.34</v>
      </c>
      <c r="F109" s="64" t="s">
        <v>77</v>
      </c>
    </row>
    <row r="110" spans="1:6" x14ac:dyDescent="0.25">
      <c r="A110" s="56">
        <v>312</v>
      </c>
      <c r="B110" s="62" t="s">
        <v>114</v>
      </c>
      <c r="C110" s="63"/>
      <c r="D110" s="60">
        <v>78248.89</v>
      </c>
      <c r="E110" s="60">
        <v>73413.53</v>
      </c>
      <c r="F110" s="64">
        <f>E110/D110*100</f>
        <v>93.820538540546707</v>
      </c>
    </row>
    <row r="111" spans="1:6" x14ac:dyDescent="0.25">
      <c r="A111" s="65">
        <v>3121</v>
      </c>
      <c r="B111" s="62" t="s">
        <v>114</v>
      </c>
      <c r="C111" s="92"/>
      <c r="D111" s="92">
        <v>78248.89</v>
      </c>
      <c r="E111" s="63">
        <f>E110</f>
        <v>73413.53</v>
      </c>
      <c r="F111" s="64" t="s">
        <v>77</v>
      </c>
    </row>
    <row r="112" spans="1:6" x14ac:dyDescent="0.25">
      <c r="A112" s="56">
        <v>313</v>
      </c>
      <c r="B112" s="62" t="s">
        <v>115</v>
      </c>
      <c r="C112" s="63"/>
      <c r="D112" s="60">
        <v>322552.89</v>
      </c>
      <c r="E112" s="60">
        <v>298380.37</v>
      </c>
      <c r="F112" s="64">
        <f>E112/D112*100</f>
        <v>92.505873997904658</v>
      </c>
    </row>
    <row r="113" spans="1:6" x14ac:dyDescent="0.25">
      <c r="A113" s="65">
        <v>3132</v>
      </c>
      <c r="B113" s="62" t="s">
        <v>116</v>
      </c>
      <c r="C113" s="92"/>
      <c r="D113" s="92">
        <v>0</v>
      </c>
      <c r="E113" s="63">
        <f>E112</f>
        <v>298380.37</v>
      </c>
      <c r="F113" s="66" t="s">
        <v>77</v>
      </c>
    </row>
    <row r="114" spans="1:6" ht="22.5" x14ac:dyDescent="0.25">
      <c r="A114" s="65">
        <v>3133</v>
      </c>
      <c r="B114" s="62" t="s">
        <v>117</v>
      </c>
      <c r="C114" s="92"/>
      <c r="D114" s="92">
        <v>0</v>
      </c>
      <c r="E114" s="63">
        <v>0</v>
      </c>
      <c r="F114" s="66" t="s">
        <v>77</v>
      </c>
    </row>
    <row r="115" spans="1:6" x14ac:dyDescent="0.25">
      <c r="A115" s="56">
        <v>32</v>
      </c>
      <c r="B115" s="57" t="s">
        <v>11</v>
      </c>
      <c r="C115" s="60">
        <v>9512.9699999999993</v>
      </c>
      <c r="D115" s="60">
        <f>D116+D119+D124+D135</f>
        <v>16103.49</v>
      </c>
      <c r="E115" s="60">
        <f>E116+E119+E124+E135+E142</f>
        <v>9189.41</v>
      </c>
      <c r="F115" s="63">
        <f>E115/D115*100</f>
        <v>57.064710817344569</v>
      </c>
    </row>
    <row r="116" spans="1:6" x14ac:dyDescent="0.25">
      <c r="A116" s="56">
        <v>321</v>
      </c>
      <c r="B116" s="62" t="s">
        <v>24</v>
      </c>
      <c r="C116" s="63"/>
      <c r="D116" s="60">
        <v>3800</v>
      </c>
      <c r="E116" s="60">
        <f>E117</f>
        <v>1622.1</v>
      </c>
      <c r="F116" s="64">
        <f>E116/D116*100</f>
        <v>42.686842105263153</v>
      </c>
    </row>
    <row r="117" spans="1:6" x14ac:dyDescent="0.25">
      <c r="A117" s="65">
        <v>3211</v>
      </c>
      <c r="B117" s="62" t="s">
        <v>25</v>
      </c>
      <c r="C117" s="92"/>
      <c r="D117" s="92">
        <v>3800</v>
      </c>
      <c r="E117" s="63">
        <v>1622.1</v>
      </c>
      <c r="F117" s="64"/>
    </row>
    <row r="118" spans="1:6" x14ac:dyDescent="0.25">
      <c r="A118" s="65">
        <v>3213</v>
      </c>
      <c r="B118" s="62" t="s">
        <v>79</v>
      </c>
      <c r="C118" s="92"/>
      <c r="D118" s="92"/>
      <c r="E118" s="63">
        <v>0</v>
      </c>
      <c r="F118" s="64"/>
    </row>
    <row r="119" spans="1:6" x14ac:dyDescent="0.25">
      <c r="A119" s="67">
        <v>322</v>
      </c>
      <c r="B119" s="57" t="s">
        <v>80</v>
      </c>
      <c r="C119" s="63"/>
      <c r="D119" s="60">
        <f>D120+D123</f>
        <v>9190.83</v>
      </c>
      <c r="E119" s="60">
        <f>E120</f>
        <v>4769.78</v>
      </c>
      <c r="F119" s="64">
        <f>E119/D119*100</f>
        <v>51.897162715445724</v>
      </c>
    </row>
    <row r="120" spans="1:6" x14ac:dyDescent="0.25">
      <c r="A120" s="65">
        <v>3221</v>
      </c>
      <c r="B120" s="62" t="s">
        <v>81</v>
      </c>
      <c r="C120" s="92"/>
      <c r="D120" s="92">
        <v>8759.94</v>
      </c>
      <c r="E120" s="63">
        <v>4769.78</v>
      </c>
      <c r="F120" s="66" t="s">
        <v>77</v>
      </c>
    </row>
    <row r="121" spans="1:6" x14ac:dyDescent="0.25">
      <c r="A121" s="65">
        <v>3222</v>
      </c>
      <c r="B121" s="62" t="s">
        <v>82</v>
      </c>
      <c r="C121" s="92"/>
      <c r="D121" s="92">
        <v>0</v>
      </c>
      <c r="E121" s="63">
        <v>0</v>
      </c>
      <c r="F121" s="66" t="s">
        <v>77</v>
      </c>
    </row>
    <row r="122" spans="1:6" x14ac:dyDescent="0.25">
      <c r="A122" s="65">
        <v>3223</v>
      </c>
      <c r="B122" s="62" t="s">
        <v>83</v>
      </c>
      <c r="C122" s="92"/>
      <c r="D122" s="92">
        <v>0</v>
      </c>
      <c r="E122" s="63">
        <v>0</v>
      </c>
      <c r="F122" s="66" t="s">
        <v>77</v>
      </c>
    </row>
    <row r="123" spans="1:6" x14ac:dyDescent="0.25">
      <c r="A123" s="65">
        <v>3225</v>
      </c>
      <c r="B123" s="62" t="s">
        <v>84</v>
      </c>
      <c r="C123" s="92"/>
      <c r="D123" s="92">
        <v>430.89</v>
      </c>
      <c r="E123" s="63">
        <v>0</v>
      </c>
      <c r="F123" s="66" t="s">
        <v>77</v>
      </c>
    </row>
    <row r="124" spans="1:6" x14ac:dyDescent="0.25">
      <c r="A124" s="67">
        <v>323</v>
      </c>
      <c r="B124" s="57" t="s">
        <v>85</v>
      </c>
      <c r="C124" s="63"/>
      <c r="D124" s="60">
        <f>SUM(D125:D132)</f>
        <v>1854.66</v>
      </c>
      <c r="E124" s="60">
        <f>E126+E130+E132</f>
        <v>1169.7</v>
      </c>
      <c r="F124" s="66">
        <f>E124/D124*100</f>
        <v>63.068163436964184</v>
      </c>
    </row>
    <row r="125" spans="1:6" x14ac:dyDescent="0.25">
      <c r="A125" s="65">
        <v>3231</v>
      </c>
      <c r="B125" s="62" t="s">
        <v>86</v>
      </c>
      <c r="C125" s="92"/>
      <c r="D125" s="92">
        <v>327.23</v>
      </c>
      <c r="E125" s="63">
        <v>0</v>
      </c>
      <c r="F125" s="66" t="s">
        <v>77</v>
      </c>
    </row>
    <row r="126" spans="1:6" x14ac:dyDescent="0.25">
      <c r="A126" s="65">
        <v>3233</v>
      </c>
      <c r="B126" s="62" t="s">
        <v>87</v>
      </c>
      <c r="C126" s="92"/>
      <c r="D126" s="92">
        <v>412.5</v>
      </c>
      <c r="E126" s="63">
        <v>312.5</v>
      </c>
      <c r="F126" s="66" t="s">
        <v>77</v>
      </c>
    </row>
    <row r="127" spans="1:6" x14ac:dyDescent="0.25">
      <c r="A127" s="65">
        <v>3234</v>
      </c>
      <c r="B127" s="62" t="s">
        <v>88</v>
      </c>
      <c r="C127" s="92"/>
      <c r="D127" s="92">
        <v>0</v>
      </c>
      <c r="E127" s="63">
        <v>0</v>
      </c>
      <c r="F127" s="66" t="s">
        <v>77</v>
      </c>
    </row>
    <row r="128" spans="1:6" x14ac:dyDescent="0.25">
      <c r="A128" s="65">
        <v>3235</v>
      </c>
      <c r="B128" s="62" t="s">
        <v>89</v>
      </c>
      <c r="C128" s="92"/>
      <c r="D128" s="92">
        <v>164.93</v>
      </c>
      <c r="E128" s="63">
        <v>0</v>
      </c>
      <c r="F128" s="66" t="s">
        <v>77</v>
      </c>
    </row>
    <row r="129" spans="1:6" x14ac:dyDescent="0.25">
      <c r="A129" s="65">
        <v>3236</v>
      </c>
      <c r="B129" s="62" t="s">
        <v>90</v>
      </c>
      <c r="C129" s="92"/>
      <c r="D129" s="92">
        <v>0</v>
      </c>
      <c r="E129" s="63">
        <v>0</v>
      </c>
      <c r="F129" s="66" t="s">
        <v>77</v>
      </c>
    </row>
    <row r="130" spans="1:6" x14ac:dyDescent="0.25">
      <c r="A130" s="65">
        <v>3237</v>
      </c>
      <c r="B130" s="62" t="s">
        <v>91</v>
      </c>
      <c r="C130" s="92"/>
      <c r="D130" s="92">
        <v>150</v>
      </c>
      <c r="E130" s="63">
        <v>91.07</v>
      </c>
      <c r="F130" s="66" t="s">
        <v>77</v>
      </c>
    </row>
    <row r="131" spans="1:6" x14ac:dyDescent="0.25">
      <c r="A131" s="65">
        <v>3238</v>
      </c>
      <c r="B131" s="62" t="s">
        <v>92</v>
      </c>
      <c r="C131" s="92"/>
      <c r="D131" s="92">
        <v>0</v>
      </c>
      <c r="E131" s="63">
        <v>0</v>
      </c>
      <c r="F131" s="66" t="s">
        <v>77</v>
      </c>
    </row>
    <row r="132" spans="1:6" x14ac:dyDescent="0.25">
      <c r="A132" s="65">
        <v>3239</v>
      </c>
      <c r="B132" s="62" t="s">
        <v>93</v>
      </c>
      <c r="C132" s="92"/>
      <c r="D132" s="92">
        <v>800</v>
      </c>
      <c r="E132" s="63">
        <v>766.13</v>
      </c>
      <c r="F132" s="66" t="s">
        <v>77</v>
      </c>
    </row>
    <row r="133" spans="1:6" x14ac:dyDescent="0.25">
      <c r="A133" s="67">
        <v>324</v>
      </c>
      <c r="B133" s="57" t="s">
        <v>94</v>
      </c>
      <c r="C133" s="63"/>
      <c r="D133" s="60">
        <v>0</v>
      </c>
      <c r="E133" s="60">
        <v>0</v>
      </c>
      <c r="F133" s="66" t="e">
        <f>E133/D133*100</f>
        <v>#DIV/0!</v>
      </c>
    </row>
    <row r="134" spans="1:6" x14ac:dyDescent="0.25">
      <c r="A134" s="65">
        <v>3241</v>
      </c>
      <c r="B134" s="62" t="s">
        <v>95</v>
      </c>
      <c r="C134" s="92"/>
      <c r="D134" s="92">
        <v>0</v>
      </c>
      <c r="E134" s="63">
        <v>0</v>
      </c>
      <c r="F134" s="66"/>
    </row>
    <row r="135" spans="1:6" x14ac:dyDescent="0.25">
      <c r="A135" s="67">
        <v>329</v>
      </c>
      <c r="B135" s="57" t="s">
        <v>96</v>
      </c>
      <c r="C135" s="63"/>
      <c r="D135" s="60">
        <f>SUM(D136:D141)</f>
        <v>1258</v>
      </c>
      <c r="E135" s="60">
        <f>E137+E141</f>
        <v>1627.83</v>
      </c>
      <c r="F135" s="66">
        <f>E135/D135*100</f>
        <v>129.39825119236883</v>
      </c>
    </row>
    <row r="136" spans="1:6" x14ac:dyDescent="0.25">
      <c r="A136" s="65">
        <v>3292</v>
      </c>
      <c r="B136" s="62" t="s">
        <v>97</v>
      </c>
      <c r="C136" s="92"/>
      <c r="D136" s="92">
        <v>0</v>
      </c>
      <c r="E136" s="63">
        <v>0</v>
      </c>
      <c r="F136" s="66" t="s">
        <v>77</v>
      </c>
    </row>
    <row r="137" spans="1:6" x14ac:dyDescent="0.25">
      <c r="A137" s="65">
        <v>3293</v>
      </c>
      <c r="B137" s="62" t="s">
        <v>98</v>
      </c>
      <c r="C137" s="92"/>
      <c r="D137" s="92">
        <v>294.38</v>
      </c>
      <c r="E137" s="63">
        <v>925.52</v>
      </c>
      <c r="F137" s="66" t="s">
        <v>77</v>
      </c>
    </row>
    <row r="138" spans="1:6" x14ac:dyDescent="0.25">
      <c r="A138" s="65">
        <v>3294</v>
      </c>
      <c r="B138" s="62" t="s">
        <v>99</v>
      </c>
      <c r="C138" s="92"/>
      <c r="D138" s="92">
        <v>0</v>
      </c>
      <c r="E138" s="63">
        <v>0</v>
      </c>
      <c r="F138" s="66" t="s">
        <v>77</v>
      </c>
    </row>
    <row r="139" spans="1:6" x14ac:dyDescent="0.25">
      <c r="A139" s="65">
        <v>3295</v>
      </c>
      <c r="B139" s="62" t="s">
        <v>100</v>
      </c>
      <c r="C139" s="92"/>
      <c r="D139" s="92">
        <v>163.62</v>
      </c>
      <c r="E139" s="63">
        <v>0</v>
      </c>
      <c r="F139" s="66" t="s">
        <v>77</v>
      </c>
    </row>
    <row r="140" spans="1:6" x14ac:dyDescent="0.25">
      <c r="A140" s="65">
        <v>3296</v>
      </c>
      <c r="B140" s="62" t="s">
        <v>155</v>
      </c>
      <c r="C140" s="92"/>
      <c r="D140" s="92">
        <v>0</v>
      </c>
      <c r="E140" s="63">
        <v>0</v>
      </c>
      <c r="F140" s="66" t="s">
        <v>77</v>
      </c>
    </row>
    <row r="141" spans="1:6" x14ac:dyDescent="0.25">
      <c r="A141" s="65">
        <v>3299</v>
      </c>
      <c r="B141" s="62" t="s">
        <v>96</v>
      </c>
      <c r="C141" s="92"/>
      <c r="D141" s="92">
        <v>800</v>
      </c>
      <c r="E141" s="63">
        <v>702.31</v>
      </c>
      <c r="F141" s="66" t="s">
        <v>77</v>
      </c>
    </row>
    <row r="142" spans="1:6" x14ac:dyDescent="0.25">
      <c r="A142" s="67">
        <v>34</v>
      </c>
      <c r="B142" s="57" t="s">
        <v>101</v>
      </c>
      <c r="C142" s="60">
        <v>0</v>
      </c>
      <c r="D142" s="60">
        <v>0</v>
      </c>
      <c r="E142" s="60">
        <v>0</v>
      </c>
      <c r="F142" s="66" t="e">
        <f>E142/D142*100</f>
        <v>#DIV/0!</v>
      </c>
    </row>
    <row r="143" spans="1:6" x14ac:dyDescent="0.25">
      <c r="A143" s="67">
        <v>343</v>
      </c>
      <c r="B143" s="57" t="s">
        <v>102</v>
      </c>
      <c r="C143" s="63"/>
      <c r="D143" s="60">
        <v>0</v>
      </c>
      <c r="E143" s="63">
        <v>0</v>
      </c>
      <c r="F143" s="66" t="e">
        <f>E143/D4144*100</f>
        <v>#DIV/0!</v>
      </c>
    </row>
    <row r="144" spans="1:6" x14ac:dyDescent="0.25">
      <c r="A144" s="65">
        <v>3431</v>
      </c>
      <c r="B144" s="62" t="s">
        <v>103</v>
      </c>
      <c r="C144" s="92"/>
      <c r="D144" s="92">
        <v>0</v>
      </c>
      <c r="E144" s="63">
        <v>0</v>
      </c>
      <c r="F144" s="66" t="s">
        <v>77</v>
      </c>
    </row>
    <row r="145" spans="1:6" x14ac:dyDescent="0.25">
      <c r="A145" s="65">
        <v>3433</v>
      </c>
      <c r="B145" s="62" t="s">
        <v>104</v>
      </c>
      <c r="C145" s="92"/>
      <c r="D145" s="92">
        <v>0</v>
      </c>
      <c r="E145" s="63">
        <v>0</v>
      </c>
      <c r="F145" s="66" t="s">
        <v>77</v>
      </c>
    </row>
    <row r="146" spans="1:6" x14ac:dyDescent="0.25">
      <c r="A146" s="67">
        <v>38</v>
      </c>
      <c r="B146" s="57" t="s">
        <v>114</v>
      </c>
      <c r="C146" s="60">
        <v>0</v>
      </c>
      <c r="D146" s="60">
        <v>2900</v>
      </c>
      <c r="E146" s="60">
        <f>E147</f>
        <v>1653.78</v>
      </c>
      <c r="F146" s="66" t="e">
        <f>E146/D4147*100</f>
        <v>#DIV/0!</v>
      </c>
    </row>
    <row r="147" spans="1:6" x14ac:dyDescent="0.25">
      <c r="A147" s="67">
        <v>381</v>
      </c>
      <c r="B147" s="62" t="s">
        <v>131</v>
      </c>
      <c r="C147" s="63"/>
      <c r="D147" s="60">
        <v>2900</v>
      </c>
      <c r="E147" s="63">
        <f>E148</f>
        <v>1653.78</v>
      </c>
      <c r="F147" s="66">
        <f>E147/D147*100</f>
        <v>57.026896551724136</v>
      </c>
    </row>
    <row r="148" spans="1:6" x14ac:dyDescent="0.25">
      <c r="A148" s="65">
        <v>3812</v>
      </c>
      <c r="B148" s="62" t="s">
        <v>160</v>
      </c>
      <c r="C148" s="92"/>
      <c r="D148" s="92">
        <v>2900</v>
      </c>
      <c r="E148" s="63">
        <v>1653.78</v>
      </c>
      <c r="F148" s="66" t="s">
        <v>77</v>
      </c>
    </row>
    <row r="149" spans="1:6" x14ac:dyDescent="0.25">
      <c r="A149" s="67">
        <v>4</v>
      </c>
      <c r="B149" s="57" t="s">
        <v>5</v>
      </c>
      <c r="C149" s="60">
        <v>6768.87</v>
      </c>
      <c r="D149" s="60">
        <f>D150+D155</f>
        <v>3974.14</v>
      </c>
      <c r="E149" s="60">
        <v>797</v>
      </c>
      <c r="F149" s="59">
        <f>E149/D149*100</f>
        <v>20.054653333803039</v>
      </c>
    </row>
    <row r="150" spans="1:6" ht="22.5" x14ac:dyDescent="0.25">
      <c r="A150" s="67">
        <v>42</v>
      </c>
      <c r="B150" s="57" t="s">
        <v>109</v>
      </c>
      <c r="C150" s="60">
        <v>6768.87</v>
      </c>
      <c r="D150" s="60">
        <v>3146.91</v>
      </c>
      <c r="E150" s="60">
        <v>797</v>
      </c>
      <c r="F150" s="59">
        <f>E150/D150*100</f>
        <v>25.326431324696291</v>
      </c>
    </row>
    <row r="151" spans="1:6" x14ac:dyDescent="0.25">
      <c r="A151" s="67">
        <v>422</v>
      </c>
      <c r="B151" s="57" t="s">
        <v>110</v>
      </c>
      <c r="C151" s="63"/>
      <c r="D151" s="60"/>
      <c r="E151" s="60">
        <v>0</v>
      </c>
      <c r="F151" s="64" t="e">
        <f>E151/D151*100</f>
        <v>#DIV/0!</v>
      </c>
    </row>
    <row r="152" spans="1:6" x14ac:dyDescent="0.25">
      <c r="A152" s="65">
        <v>4221</v>
      </c>
      <c r="B152" s="62" t="s">
        <v>118</v>
      </c>
      <c r="C152" s="92"/>
      <c r="D152" s="92"/>
      <c r="E152" s="63">
        <v>0</v>
      </c>
      <c r="F152" s="66" t="s">
        <v>77</v>
      </c>
    </row>
    <row r="153" spans="1:6" x14ac:dyDescent="0.25">
      <c r="A153" s="65">
        <v>4224</v>
      </c>
      <c r="B153" s="62" t="s">
        <v>165</v>
      </c>
      <c r="C153" s="92"/>
      <c r="D153" s="92"/>
      <c r="E153" s="63">
        <v>0</v>
      </c>
      <c r="F153" s="66" t="s">
        <v>77</v>
      </c>
    </row>
    <row r="154" spans="1:6" x14ac:dyDescent="0.25">
      <c r="A154" s="65">
        <v>4225</v>
      </c>
      <c r="B154" s="62" t="s">
        <v>186</v>
      </c>
      <c r="C154" s="92"/>
      <c r="D154" s="92"/>
      <c r="E154" s="63">
        <v>0</v>
      </c>
      <c r="F154" s="66" t="s">
        <v>77</v>
      </c>
    </row>
    <row r="155" spans="1:6" ht="22.5" x14ac:dyDescent="0.25">
      <c r="A155" s="67">
        <v>424</v>
      </c>
      <c r="B155" s="57" t="s">
        <v>167</v>
      </c>
      <c r="C155" s="63"/>
      <c r="D155" s="60">
        <v>827.23</v>
      </c>
      <c r="E155" s="60">
        <v>797</v>
      </c>
      <c r="F155" s="64">
        <f>E155/D155*100</f>
        <v>96.345635433918005</v>
      </c>
    </row>
    <row r="156" spans="1:6" x14ac:dyDescent="0.25">
      <c r="A156" s="65">
        <v>4241</v>
      </c>
      <c r="B156" s="62" t="s">
        <v>168</v>
      </c>
      <c r="C156" s="92"/>
      <c r="D156" s="92">
        <v>827.23</v>
      </c>
      <c r="E156" s="63">
        <v>797</v>
      </c>
      <c r="F156" s="66" t="s">
        <v>77</v>
      </c>
    </row>
    <row r="157" spans="1:6" x14ac:dyDescent="0.25">
      <c r="A157" s="144" t="s">
        <v>119</v>
      </c>
      <c r="B157" s="144"/>
      <c r="C157" s="54">
        <v>18480.53</v>
      </c>
      <c r="D157" s="54">
        <f>D158+D172</f>
        <v>27233.14</v>
      </c>
      <c r="E157" s="54">
        <f>E158+E172</f>
        <v>20924.97</v>
      </c>
      <c r="F157" s="55">
        <f>E157/D157*100</f>
        <v>76.836420625752311</v>
      </c>
    </row>
    <row r="158" spans="1:6" x14ac:dyDescent="0.25">
      <c r="A158" s="56">
        <v>3</v>
      </c>
      <c r="B158" s="57" t="s">
        <v>76</v>
      </c>
      <c r="C158" s="60">
        <v>18480.53</v>
      </c>
      <c r="D158" s="60">
        <f>D159</f>
        <v>26148.68</v>
      </c>
      <c r="E158" s="60">
        <f>E159+E162+E165+E168</f>
        <v>20615.98</v>
      </c>
      <c r="F158" s="59">
        <f>E158/D158*100</f>
        <v>78.841379373643321</v>
      </c>
    </row>
    <row r="159" spans="1:6" x14ac:dyDescent="0.25">
      <c r="A159" s="56">
        <v>32</v>
      </c>
      <c r="B159" s="57" t="s">
        <v>11</v>
      </c>
      <c r="C159" s="60">
        <v>18480.53</v>
      </c>
      <c r="D159" s="60">
        <f>D160+D162+D165+D168</f>
        <v>26148.68</v>
      </c>
      <c r="E159" s="60">
        <f>E161</f>
        <v>13320</v>
      </c>
      <c r="F159" s="59">
        <f>E159/D159*100</f>
        <v>50.939473809002976</v>
      </c>
    </row>
    <row r="160" spans="1:6" x14ac:dyDescent="0.25">
      <c r="A160" s="61">
        <v>321</v>
      </c>
      <c r="B160" s="62" t="s">
        <v>24</v>
      </c>
      <c r="C160" s="63"/>
      <c r="D160" s="63">
        <v>9388.15</v>
      </c>
      <c r="E160" s="63">
        <v>0</v>
      </c>
      <c r="F160" s="64">
        <f>E160/D160*100</f>
        <v>0</v>
      </c>
    </row>
    <row r="161" spans="1:6" x14ac:dyDescent="0.25">
      <c r="A161" s="65">
        <v>3211</v>
      </c>
      <c r="B161" s="62" t="s">
        <v>25</v>
      </c>
      <c r="C161" s="92"/>
      <c r="D161" s="92">
        <v>9388.15</v>
      </c>
      <c r="E161" s="63">
        <v>13320</v>
      </c>
      <c r="F161" s="66" t="s">
        <v>77</v>
      </c>
    </row>
    <row r="162" spans="1:6" x14ac:dyDescent="0.25">
      <c r="A162" s="67">
        <v>322</v>
      </c>
      <c r="B162" s="57" t="s">
        <v>80</v>
      </c>
      <c r="C162" s="63"/>
      <c r="D162" s="60">
        <v>5400</v>
      </c>
      <c r="E162" s="60">
        <f>E163</f>
        <v>2198.16</v>
      </c>
      <c r="F162" s="64">
        <f>E162/D162*100</f>
        <v>40.706666666666663</v>
      </c>
    </row>
    <row r="163" spans="1:6" x14ac:dyDescent="0.25">
      <c r="A163" s="65">
        <v>3221</v>
      </c>
      <c r="B163" s="62" t="s">
        <v>81</v>
      </c>
      <c r="C163" s="92"/>
      <c r="D163" s="92">
        <v>5400</v>
      </c>
      <c r="E163" s="63">
        <v>2198.16</v>
      </c>
      <c r="F163" s="66" t="s">
        <v>77</v>
      </c>
    </row>
    <row r="164" spans="1:6" x14ac:dyDescent="0.25">
      <c r="A164" s="65">
        <v>3225</v>
      </c>
      <c r="B164" s="62" t="s">
        <v>84</v>
      </c>
      <c r="C164" s="92"/>
      <c r="D164" s="92"/>
      <c r="E164" s="63">
        <v>0</v>
      </c>
      <c r="F164" s="66" t="s">
        <v>77</v>
      </c>
    </row>
    <row r="165" spans="1:6" x14ac:dyDescent="0.25">
      <c r="A165" s="67">
        <v>323</v>
      </c>
      <c r="B165" s="57" t="s">
        <v>85</v>
      </c>
      <c r="C165" s="63"/>
      <c r="D165" s="60">
        <f>D166+D167</f>
        <v>6950.67</v>
      </c>
      <c r="E165" s="60">
        <v>2803</v>
      </c>
      <c r="F165" s="66">
        <f>E165/D165*100</f>
        <v>40.327047608360054</v>
      </c>
    </row>
    <row r="166" spans="1:6" x14ac:dyDescent="0.25">
      <c r="A166" s="65">
        <v>3232</v>
      </c>
      <c r="B166" s="62" t="s">
        <v>107</v>
      </c>
      <c r="C166" s="63"/>
      <c r="D166" s="63">
        <v>663.61</v>
      </c>
      <c r="E166" s="60"/>
      <c r="F166" s="66"/>
    </row>
    <row r="167" spans="1:6" x14ac:dyDescent="0.25">
      <c r="A167" s="65">
        <v>3239</v>
      </c>
      <c r="B167" s="62" t="s">
        <v>93</v>
      </c>
      <c r="C167" s="92"/>
      <c r="D167" s="92">
        <v>6287.06</v>
      </c>
      <c r="E167" s="63">
        <v>2803</v>
      </c>
      <c r="F167" s="66" t="s">
        <v>77</v>
      </c>
    </row>
    <row r="168" spans="1:6" x14ac:dyDescent="0.25">
      <c r="A168" s="67">
        <v>329</v>
      </c>
      <c r="B168" s="57" t="s">
        <v>96</v>
      </c>
      <c r="C168" s="63"/>
      <c r="D168" s="60">
        <f>D169+D171</f>
        <v>4409.8600000000006</v>
      </c>
      <c r="E168" s="60">
        <f>E169+E171</f>
        <v>2294.8200000000002</v>
      </c>
      <c r="F168" s="66">
        <f>E168/D168*100</f>
        <v>52.038386706153936</v>
      </c>
    </row>
    <row r="169" spans="1:6" x14ac:dyDescent="0.25">
      <c r="A169" s="65">
        <v>3292</v>
      </c>
      <c r="B169" s="62" t="s">
        <v>97</v>
      </c>
      <c r="C169" s="92"/>
      <c r="D169" s="92">
        <v>1725.4</v>
      </c>
      <c r="E169" s="63">
        <v>1650</v>
      </c>
      <c r="F169" s="66" t="s">
        <v>77</v>
      </c>
    </row>
    <row r="170" spans="1:6" x14ac:dyDescent="0.25">
      <c r="A170" s="65">
        <v>3293</v>
      </c>
      <c r="B170" s="62" t="s">
        <v>98</v>
      </c>
      <c r="C170" s="92"/>
      <c r="D170" s="92">
        <v>0</v>
      </c>
      <c r="E170" s="63">
        <v>0</v>
      </c>
      <c r="F170" s="66" t="s">
        <v>77</v>
      </c>
    </row>
    <row r="171" spans="1:6" x14ac:dyDescent="0.25">
      <c r="A171" s="65">
        <v>3299</v>
      </c>
      <c r="B171" s="62" t="s">
        <v>96</v>
      </c>
      <c r="C171" s="92"/>
      <c r="D171" s="92">
        <v>2684.46</v>
      </c>
      <c r="E171" s="63">
        <v>644.82000000000005</v>
      </c>
      <c r="F171" s="66" t="s">
        <v>77</v>
      </c>
    </row>
    <row r="172" spans="1:6" x14ac:dyDescent="0.25">
      <c r="A172" s="67">
        <v>4</v>
      </c>
      <c r="B172" s="57" t="s">
        <v>5</v>
      </c>
      <c r="C172" s="60">
        <v>0</v>
      </c>
      <c r="D172" s="60">
        <v>1084.46</v>
      </c>
      <c r="E172" s="60">
        <v>308.99</v>
      </c>
      <c r="F172" s="59">
        <f>E172/D172*100</f>
        <v>28.492521623665233</v>
      </c>
    </row>
    <row r="173" spans="1:6" ht="22.5" x14ac:dyDescent="0.25">
      <c r="A173" s="67">
        <v>42</v>
      </c>
      <c r="B173" s="57" t="s">
        <v>109</v>
      </c>
      <c r="C173" s="60">
        <v>0</v>
      </c>
      <c r="D173" s="60">
        <v>1084.46</v>
      </c>
      <c r="E173" s="60">
        <v>308.99</v>
      </c>
      <c r="F173" s="59">
        <f>E173/D173*100</f>
        <v>28.492521623665233</v>
      </c>
    </row>
    <row r="174" spans="1:6" x14ac:dyDescent="0.25">
      <c r="A174" s="67">
        <v>422</v>
      </c>
      <c r="B174" s="57" t="s">
        <v>110</v>
      </c>
      <c r="C174" s="63"/>
      <c r="D174" s="63"/>
      <c r="E174" s="63">
        <v>308.99</v>
      </c>
      <c r="F174" s="64" t="e">
        <f>E174/D174*100</f>
        <v>#DIV/0!</v>
      </c>
    </row>
    <row r="175" spans="1:6" x14ac:dyDescent="0.25">
      <c r="A175" s="65">
        <v>4227</v>
      </c>
      <c r="B175" s="62" t="s">
        <v>207</v>
      </c>
      <c r="C175" s="92"/>
      <c r="D175" s="92">
        <v>1084.46</v>
      </c>
      <c r="E175" s="63">
        <v>308.99</v>
      </c>
      <c r="F175" s="66" t="e">
        <f>E175/C175*100</f>
        <v>#DIV/0!</v>
      </c>
    </row>
  </sheetData>
  <mergeCells count="12">
    <mergeCell ref="A157:B157"/>
    <mergeCell ref="A9:B9"/>
    <mergeCell ref="A46:B46"/>
    <mergeCell ref="A47:B47"/>
    <mergeCell ref="A82:B82"/>
    <mergeCell ref="A105:B105"/>
    <mergeCell ref="A8:B8"/>
    <mergeCell ref="A1:F1"/>
    <mergeCell ref="A2:F2"/>
    <mergeCell ref="A3:F3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POSEBNI DIO</vt:lpstr>
      <vt:lpstr>' Račun prihoda i rashoda'!Podrucje_ispisa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2025-02-18T07:16:06Z</cp:lastPrinted>
  <dcterms:created xsi:type="dcterms:W3CDTF">2022-08-12T12:51:27Z</dcterms:created>
  <dcterms:modified xsi:type="dcterms:W3CDTF">2025-02-18T07:26:12Z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